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0730" windowHeight="8520" tabRatio="891" activeTab="1"/>
  </bookViews>
  <sheets>
    <sheet name="Úvodní informace" sheetId="1" r:id="rId1"/>
    <sheet name="Celková tabulka" sheetId="2" r:id="rId2"/>
    <sheet name="El. list pro zápis RYCHLOST" sheetId="3" r:id="rId3"/>
    <sheet name="El. list pro zápis ODRAZY" sheetId="4" r:id="rId4"/>
    <sheet name="El. list pro zápis ODHODY+FLEX." sheetId="5" r:id="rId5"/>
    <sheet name="Tisk listu pro zápis ODRAZY" sheetId="6" r:id="rId6"/>
    <sheet name="Tisk listu pro zápis RYCHLOST" sheetId="7" r:id="rId7"/>
    <sheet name="Tisk listu pro zápis ODH.+FLEX." sheetId="8" r:id="rId8"/>
  </sheets>
  <definedNames/>
  <calcPr fullCalcOnLoad="1"/>
</workbook>
</file>

<file path=xl/sharedStrings.xml><?xml version="1.0" encoding="utf-8"?>
<sst xmlns="http://schemas.openxmlformats.org/spreadsheetml/2006/main" count="525" uniqueCount="212">
  <si>
    <t>Příjmení a jméno</t>
  </si>
  <si>
    <t>Výška</t>
  </si>
  <si>
    <t>Váha</t>
  </si>
  <si>
    <t>Sportovní specializace</t>
  </si>
  <si>
    <t>Rychlost</t>
  </si>
  <si>
    <t>Odhody</t>
  </si>
  <si>
    <t>Dálka z místa</t>
  </si>
  <si>
    <t>Desetiskok</t>
  </si>
  <si>
    <t>20 m       PVS</t>
  </si>
  <si>
    <t>30 m    letmo</t>
  </si>
  <si>
    <t>Odrazy</t>
  </si>
  <si>
    <t>Flexibilita</t>
  </si>
  <si>
    <t>Vzad přes hlavu</t>
  </si>
  <si>
    <t>Autový hod</t>
  </si>
  <si>
    <t>(cm)     175,5</t>
  </si>
  <si>
    <t>(kg)      69,5</t>
  </si>
  <si>
    <t>(sec)   3,56</t>
  </si>
  <si>
    <t>(sec)       2,99</t>
  </si>
  <si>
    <t>(cm)    286</t>
  </si>
  <si>
    <t>(m)                32,56</t>
  </si>
  <si>
    <t>(m)       15,55</t>
  </si>
  <si>
    <t>(m)       14,37</t>
  </si>
  <si>
    <t>(cm)           15 / -5</t>
  </si>
  <si>
    <t>MÍSTO PROVÁDĚNÍ TESTU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</si>
  <si>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</si>
  <si>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</si>
  <si>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</si>
  <si>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</si>
  <si>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</si>
  <si>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</si>
  <si>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</si>
  <si>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</si>
  <si>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</si>
  <si>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</si>
  <si>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</si>
  <si>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</si>
  <si>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</si>
  <si>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</si>
  <si>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</si>
  <si>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</si>
  <si>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</si>
  <si>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</si>
  <si>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</si>
  <si>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</si>
  <si>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</si>
  <si>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</si>
  <si>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</si>
  <si>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</si>
  <si>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</si>
  <si>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Dosah HK.</t>
  </si>
  <si>
    <t xml:space="preserve">LIST PRO ZÁPIS VÝSLEDKŮ TESTOVÁNÍ RYCHLOSTI </t>
  </si>
  <si>
    <t>286 cm</t>
  </si>
  <si>
    <t>32,56 m</t>
  </si>
  <si>
    <t>1. pokus</t>
  </si>
  <si>
    <t>2. pokus</t>
  </si>
  <si>
    <t>LIST PRO ZÁPIS VÝSLEDKŮ TESTOVÁNÍ ODRAZŮ</t>
  </si>
  <si>
    <t>15,55 m</t>
  </si>
  <si>
    <t>14,37 m</t>
  </si>
  <si>
    <t>(cm) 15 / -5</t>
  </si>
  <si>
    <t>LIST PRO ZÁPIS VÝSLEDKŮ TESTOVÁNÍ ODHODŮ A FLEXIBILITY</t>
  </si>
  <si>
    <t>Rok narození</t>
  </si>
  <si>
    <t>(rok) 1986</t>
  </si>
  <si>
    <t>100 m</t>
  </si>
  <si>
    <t>Pohlaví</t>
  </si>
  <si>
    <t>M / Ž</t>
  </si>
  <si>
    <t>Datum</t>
  </si>
  <si>
    <t>DATUM PROVÁDĚNÍ TESTU (dd.mm.rok)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</si>
  <si>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</si>
  <si>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</si>
  <si>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</si>
  <si>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</si>
  <si>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</si>
  <si>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</si>
  <si>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</si>
  <si>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</si>
  <si>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</si>
  <si>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</si>
  <si>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</si>
  <si>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</si>
  <si>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</si>
  <si>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</si>
  <si>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</si>
  <si>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</si>
  <si>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</si>
  <si>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</si>
  <si>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</si>
  <si>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</si>
  <si>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</si>
  <si>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</si>
  <si>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</si>
  <si>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</si>
  <si>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</si>
  <si>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Zapisujeme pouze hodnoty bez jednotek.</t>
  </si>
  <si>
    <t>VYPLŇUJEME POUZE ZELENÁ POLE. ZAPSANÉ HODNOTY SE AUTOMATICKY VYPLNÍ DO CELKOVÉ TABULKY.</t>
  </si>
  <si>
    <t>ÚVODNÍ INFORMACE K VYPLŇOVÁNÍ VÝSLEDKŮ TESTOVÁNÍ</t>
  </si>
  <si>
    <t>Úvodní informace</t>
  </si>
  <si>
    <t>Celková tabulka</t>
  </si>
  <si>
    <t>El. list pro zápis ODRAZY</t>
  </si>
  <si>
    <t>El. list pro zápis RYCHLOST</t>
  </si>
  <si>
    <t>El. list pro zápis ODHODY+FLEX.</t>
  </si>
  <si>
    <t>Tisk listu pro zápis ODRAZY</t>
  </si>
  <si>
    <t>Tisk listu pro zápis RYCHLOST</t>
  </si>
  <si>
    <t>Tisk listu pro zápis ODH.+FLEX.</t>
  </si>
  <si>
    <r>
      <t xml:space="preserve">Tabulka pro kompletaci výsledků z jednotlivých testů. </t>
    </r>
    <r>
      <rPr>
        <b/>
        <sz val="11"/>
        <color indexed="8"/>
        <rFont val="Calibri"/>
        <family val="2"/>
      </rPr>
      <t>DO TABULKY VYPLŇTE POUZE JMÉNA A PERSONÁLNÍ ÚDAJE ATLETŮ. VYPLŇUJEME POUZE ZELENÁ POLE. OSTATNÍ BUŇKY JSOU UZAMČENY.</t>
    </r>
    <r>
      <rPr>
        <i/>
        <sz val="11"/>
        <color indexed="8"/>
        <rFont val="Calibri"/>
        <family val="2"/>
      </rPr>
      <t xml:space="preserve">Výsledky jednotlivých testů se automaticky vyplní z listů pro elektronický zápis. </t>
    </r>
  </si>
  <si>
    <r>
      <rPr>
        <b/>
        <sz val="11"/>
        <color indexed="8"/>
        <rFont val="Calibri"/>
        <family val="2"/>
      </rPr>
      <t xml:space="preserve">DO LISTU ZAPISUJEME VÝSLEDKY TESTŮ RYCHLOSTI. </t>
    </r>
    <r>
      <rPr>
        <i/>
        <sz val="11"/>
        <color indexed="8"/>
        <rFont val="Calibri"/>
        <family val="2"/>
      </rPr>
      <t xml:space="preserve">Jména atletů se automaticky vyplní z listu Celková tabulka. </t>
    </r>
    <r>
      <rPr>
        <b/>
        <sz val="11"/>
        <color indexed="8"/>
        <rFont val="Calibri"/>
        <family val="2"/>
      </rPr>
      <t>VYPLŇUJEME POUZE ZELENÁ POLE. OSTATNÍ BUŇKY JSOU UZAMČENY.</t>
    </r>
  </si>
  <si>
    <r>
      <rPr>
        <b/>
        <sz val="11"/>
        <color indexed="8"/>
        <rFont val="Calibri"/>
        <family val="2"/>
      </rPr>
      <t xml:space="preserve">DO LISTU ZAPISUJEME VÝSLEDKY TESTŮ ODRAZŮ. </t>
    </r>
    <r>
      <rPr>
        <i/>
        <sz val="11"/>
        <color indexed="8"/>
        <rFont val="Calibri"/>
        <family val="2"/>
      </rPr>
      <t xml:space="preserve">Jména atletů se automaticky vyplní z listu Celková tabulka. </t>
    </r>
    <r>
      <rPr>
        <b/>
        <sz val="11"/>
        <color indexed="8"/>
        <rFont val="Calibri"/>
        <family val="2"/>
      </rPr>
      <t>VYPLŇUJEME POUZE ZELENÁ POLE. OSTATNÍ BUŇKY JSOU UZAMČENY.</t>
    </r>
  </si>
  <si>
    <r>
      <rPr>
        <b/>
        <sz val="11"/>
        <color indexed="8"/>
        <rFont val="Calibri"/>
        <family val="2"/>
      </rPr>
      <t xml:space="preserve">DO LISTU ZAPISUJEME VÝSLEDKY TESTŮ ODHODŮ A FLEXIBILITY. </t>
    </r>
    <r>
      <rPr>
        <i/>
        <sz val="11"/>
        <color indexed="8"/>
        <rFont val="Calibri"/>
        <family val="2"/>
      </rPr>
      <t xml:space="preserve">Jména atletů se automaticky vyplní z listu Celková tabulka. </t>
    </r>
    <r>
      <rPr>
        <b/>
        <sz val="11"/>
        <color indexed="8"/>
        <rFont val="Calibri"/>
        <family val="2"/>
      </rPr>
      <t>VYPLŇUJEME POUZE ZELENÁ POLE. OSTATNÍ BUŇKY JSOU UZAMČENY.</t>
    </r>
  </si>
  <si>
    <r>
      <t xml:space="preserve">Úvodní informace k vyplňování a užívání tabulek spolu s odkazy na jednotlivé listy. </t>
    </r>
    <r>
      <rPr>
        <b/>
        <sz val="11"/>
        <color indexed="8"/>
        <rFont val="Calibri"/>
        <family val="2"/>
      </rPr>
      <t>JAKO PRVNÍ VYPLŇTE ÚDAJE V LISTU S CELKOVOU TABULKOU.</t>
    </r>
  </si>
  <si>
    <t>Excelovský sešit obsahuje celkem 8 listů:</t>
  </si>
  <si>
    <r>
      <rPr>
        <b/>
        <sz val="11"/>
        <color indexed="8"/>
        <rFont val="Calibri"/>
        <family val="2"/>
      </rPr>
      <t>Tento list slouží pro tisk a ruční zápis do papíru během testování.</t>
    </r>
    <r>
      <rPr>
        <i/>
        <sz val="11"/>
        <color indexed="8"/>
        <rFont val="Calibri"/>
        <family val="2"/>
      </rPr>
      <t xml:space="preserve"> Jména atletů se automaticky vykopírují z listu s celkovou tabulkou. Následně přepište výsledky do tabulky pro elektronický zápis. </t>
    </r>
  </si>
  <si>
    <t>(sec)   3,561</t>
  </si>
  <si>
    <t>(sec)       2,995</t>
  </si>
  <si>
    <t>V testu flexibility - dosah HK. Uvádíme hodnotu v cm. Pokud jedinec dosáhne dál než na úroveň chodidla je hodnota PLUSOVÁ, pokud nedošáhne na úroveň chodidla je hodnota MÍNUSOVÁ</t>
  </si>
  <si>
    <r>
      <rPr>
        <b/>
        <sz val="24"/>
        <color indexed="8"/>
        <rFont val="Calibri"/>
        <family val="2"/>
      </rPr>
      <t>FLEXIBILITA</t>
    </r>
    <r>
      <rPr>
        <b/>
        <sz val="12"/>
        <color indexed="8"/>
        <rFont val="Calibri"/>
        <family val="2"/>
      </rPr>
      <t xml:space="preserve">                                                      +   dosah dál než na úroveň chodidel           - nedosáhl k úrovni chodidel (zkrácený)</t>
    </r>
  </si>
  <si>
    <r>
      <rPr>
        <sz val="11"/>
        <color indexed="8"/>
        <rFont val="Calibri"/>
        <family val="2"/>
      </rPr>
      <t>VYPLŇUJEME POUZE ZELENÁ POLE. ZAPSANÁ JMÉNA SE AUTOMATICKY VYPLNÍ DO OSTATNÍCH LISTŮ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(jak pro verzi zápisu na PC tak i do listů pro tisk a ruční zápis během testování).</t>
    </r>
  </si>
  <si>
    <t>Vyplňujte pouze zelená pole dle určeného vzoru (3,56)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</si>
  <si>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</si>
  <si>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</si>
  <si>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</si>
  <si>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</si>
  <si>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</si>
  <si>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</si>
  <si>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</si>
  <si>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</si>
  <si>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</si>
  <si>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</si>
  <si>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</si>
  <si>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</si>
  <si>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</si>
  <si>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</si>
  <si>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</si>
  <si>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</si>
  <si>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</si>
  <si>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</si>
  <si>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</si>
  <si>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</si>
  <si>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</si>
  <si>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</si>
  <si>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</si>
  <si>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</si>
  <si>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</si>
  <si>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</si>
  <si>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</si>
  <si>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</si>
  <si>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</si>
  <si>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</si>
  <si>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</si>
  <si>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</si>
  <si>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</si>
  <si>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</si>
  <si>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</si>
  <si>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</si>
  <si>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</si>
  <si>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</si>
  <si>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</si>
  <si>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</si>
  <si>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</si>
  <si>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</si>
  <si>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</si>
  <si>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</si>
  <si>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</si>
  <si>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</si>
  <si>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</si>
  <si>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</si>
  <si>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</si>
  <si>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</si>
  <si>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ZPRACOVANÉ VÝSLEDKY ZASÍLEJTE NA vrus@atletika.cz a jfeher@atletika.cz a tpurman@atletika.cz</t>
  </si>
  <si>
    <t>Lochman Benedikt František</t>
  </si>
  <si>
    <t>Kožuškaničová Natálie</t>
  </si>
  <si>
    <t>Morbitzerová Karolína</t>
  </si>
  <si>
    <t>Lawson Samuel</t>
  </si>
  <si>
    <t>Pospíšil Jonáš</t>
  </si>
  <si>
    <t>Mičunková Lucie</t>
  </si>
  <si>
    <t>Héžová Barbora</t>
  </si>
  <si>
    <t>Héža Jakub</t>
  </si>
  <si>
    <t>Pospíšil Kryštof</t>
  </si>
  <si>
    <t>Korhoňová Tereza</t>
  </si>
  <si>
    <t>Dohnal Adam</t>
  </si>
  <si>
    <t>Urbášková Elena</t>
  </si>
  <si>
    <t>Kolomazník Jonáš</t>
  </si>
  <si>
    <t>Skřeček David</t>
  </si>
  <si>
    <t>M</t>
  </si>
  <si>
    <t>Ž</t>
  </si>
  <si>
    <t>400 m</t>
  </si>
  <si>
    <t>300 m</t>
  </si>
  <si>
    <t>víceboj</t>
  </si>
  <si>
    <t>koule</t>
  </si>
  <si>
    <t>disk</t>
  </si>
  <si>
    <t>dálka</t>
  </si>
  <si>
    <t>150 m</t>
  </si>
  <si>
    <t>výška</t>
  </si>
  <si>
    <t>110 m př.</t>
  </si>
  <si>
    <t>Adensam Nicholas Jan</t>
  </si>
  <si>
    <t>Grégr Jakub</t>
  </si>
  <si>
    <t>1500 m</t>
  </si>
  <si>
    <t>3000 m</t>
  </si>
  <si>
    <t>800 m</t>
  </si>
  <si>
    <t>Dobeš Vojtěch</t>
  </si>
  <si>
    <t>Horák Vojtěch</t>
  </si>
  <si>
    <t>Hroch Michal</t>
  </si>
  <si>
    <t>Kubíčková Eva</t>
  </si>
  <si>
    <t>Lenhart Ondřej</t>
  </si>
  <si>
    <t>Matušík Daniel</t>
  </si>
  <si>
    <t>Přidal Tomáš</t>
  </si>
  <si>
    <t>Ristovský Jan</t>
  </si>
  <si>
    <t>Šalman Jan</t>
  </si>
  <si>
    <t>Vajda Lukáš</t>
  </si>
  <si>
    <t>Vandrovec Václav</t>
  </si>
  <si>
    <t>Samuel Filip</t>
  </si>
  <si>
    <t>2000 m př.</t>
  </si>
  <si>
    <t>5000 m</t>
  </si>
  <si>
    <t>Olomouc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</si>
</sst>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.000"/>
    <numFmt numFmtId="165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u val="single"/>
      <sz val="12"/>
      <color indexed="30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30"/>
      <name val="Calibri"/>
      <family val="2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u val="single"/>
      <sz val="12"/>
      <color theme="1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1"/>
      <color theme="10"/>
      <name val="Calibri"/>
      <family val="2"/>
    </font>
    <font>
      <b/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20"/>
      <color theme="1"/>
      <name val="Calibri"/>
      <family val="2"/>
    </font>
    <font>
      <b/>
      <i/>
      <sz val="12"/>
      <color theme="1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2" fontId="0" fillId="13" borderId="21" xfId="0" applyNumberFormat="1" applyFill="1" applyBorder="1" applyAlignment="1" applyProtection="1">
      <alignment horizontal="center" vertical="center"/>
      <protection locked="0"/>
    </xf>
    <xf numFmtId="2" fontId="0" fillId="13" borderId="22" xfId="0" applyNumberFormat="1" applyFill="1" applyBorder="1" applyAlignment="1" applyProtection="1">
      <alignment horizontal="center" vertical="center"/>
      <protection locked="0"/>
    </xf>
    <xf numFmtId="2" fontId="0" fillId="13" borderId="23" xfId="0" applyNumberFormat="1" applyFill="1" applyBorder="1" applyAlignment="1" applyProtection="1">
      <alignment horizontal="center" vertical="center"/>
      <protection locked="0"/>
    </xf>
    <xf numFmtId="2" fontId="0" fillId="13" borderId="24" xfId="0" applyNumberFormat="1" applyFill="1" applyBorder="1" applyAlignment="1" applyProtection="1">
      <alignment horizontal="center" vertical="center"/>
      <protection locked="0"/>
    </xf>
    <xf numFmtId="2" fontId="0" fillId="13" borderId="25" xfId="0" applyNumberFormat="1" applyFill="1" applyBorder="1" applyAlignment="1" applyProtection="1">
      <alignment horizontal="center" vertical="center"/>
      <protection locked="0"/>
    </xf>
    <xf numFmtId="2" fontId="0" fillId="13" borderId="26" xfId="0" applyNumberForma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 wrapText="1"/>
      <protection/>
    </xf>
    <xf numFmtId="0" fontId="0" fillId="33" borderId="28" xfId="0" applyFont="1" applyFill="1" applyBorder="1" applyAlignment="1" applyProtection="1">
      <alignment horizontal="center" vertical="center" wrapText="1"/>
      <protection/>
    </xf>
    <xf numFmtId="0" fontId="0" fillId="13" borderId="18" xfId="0" applyFill="1" applyBorder="1" applyAlignment="1" applyProtection="1">
      <alignment horizontal="center" vertical="center"/>
      <protection locked="0"/>
    </xf>
    <xf numFmtId="0" fontId="0" fillId="13" borderId="12" xfId="0" applyFill="1" applyBorder="1" applyAlignment="1" applyProtection="1">
      <alignment horizontal="center" vertical="center"/>
      <protection locked="0"/>
    </xf>
    <xf numFmtId="0" fontId="0" fillId="13" borderId="10" xfId="0" applyFill="1" applyBorder="1" applyAlignment="1" applyProtection="1">
      <alignment horizontal="center" vertical="center"/>
      <protection locked="0"/>
    </xf>
    <xf numFmtId="0" fontId="32" fillId="34" borderId="29" xfId="0" applyFont="1" applyFill="1" applyBorder="1" applyAlignment="1" applyProtection="1">
      <alignment horizontal="center" vertical="center"/>
      <protection/>
    </xf>
    <xf numFmtId="0" fontId="32" fillId="35" borderId="19" xfId="0" applyFont="1" applyFill="1" applyBorder="1" applyAlignment="1" applyProtection="1">
      <alignment horizontal="center" vertical="center" wrapText="1"/>
      <protection/>
    </xf>
    <xf numFmtId="0" fontId="0" fillId="33" borderId="30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2" fontId="0" fillId="13" borderId="32" xfId="0" applyNumberFormat="1" applyFill="1" applyBorder="1" applyAlignment="1" applyProtection="1">
      <alignment horizontal="center" vertical="center"/>
      <protection locked="0"/>
    </xf>
    <xf numFmtId="2" fontId="0" fillId="13" borderId="33" xfId="0" applyNumberFormat="1" applyFill="1" applyBorder="1" applyAlignment="1" applyProtection="1">
      <alignment horizontal="center" vertical="center"/>
      <protection locked="0"/>
    </xf>
    <xf numFmtId="2" fontId="0" fillId="13" borderId="34" xfId="0" applyNumberFormat="1" applyFill="1" applyBorder="1" applyAlignment="1" applyProtection="1">
      <alignment horizontal="center" vertical="center"/>
      <protection locked="0"/>
    </xf>
    <xf numFmtId="2" fontId="0" fillId="36" borderId="21" xfId="0" applyNumberFormat="1" applyFill="1" applyBorder="1" applyAlignment="1" applyProtection="1">
      <alignment horizontal="center" vertical="center"/>
      <protection locked="0"/>
    </xf>
    <xf numFmtId="2" fontId="0" fillId="36" borderId="22" xfId="0" applyNumberFormat="1" applyFill="1" applyBorder="1" applyAlignment="1" applyProtection="1">
      <alignment horizontal="center" vertical="center"/>
      <protection locked="0"/>
    </xf>
    <xf numFmtId="2" fontId="0" fillId="36" borderId="23" xfId="0" applyNumberFormat="1" applyFill="1" applyBorder="1" applyAlignment="1" applyProtection="1">
      <alignment horizontal="center" vertical="center"/>
      <protection locked="0"/>
    </xf>
    <xf numFmtId="0" fontId="0" fillId="36" borderId="18" xfId="0" applyFill="1" applyBorder="1" applyAlignment="1" applyProtection="1">
      <alignment horizontal="center" vertical="center"/>
      <protection locked="0"/>
    </xf>
    <xf numFmtId="2" fontId="0" fillId="36" borderId="24" xfId="0" applyNumberFormat="1" applyFill="1" applyBorder="1" applyAlignment="1" applyProtection="1">
      <alignment horizontal="center" vertical="center"/>
      <protection locked="0"/>
    </xf>
    <xf numFmtId="2" fontId="0" fillId="36" borderId="25" xfId="0" applyNumberFormat="1" applyFill="1" applyBorder="1" applyAlignment="1" applyProtection="1">
      <alignment horizontal="center" vertical="center"/>
      <protection locked="0"/>
    </xf>
    <xf numFmtId="2" fontId="0" fillId="36" borderId="26" xfId="0" applyNumberFormat="1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 applyProtection="1">
      <alignment horizontal="center" vertical="center"/>
      <protection locked="0"/>
    </xf>
    <xf numFmtId="2" fontId="0" fillId="36" borderId="32" xfId="0" applyNumberFormat="1" applyFill="1" applyBorder="1" applyAlignment="1" applyProtection="1">
      <alignment horizontal="center" vertical="center"/>
      <protection locked="0"/>
    </xf>
    <xf numFmtId="2" fontId="0" fillId="36" borderId="34" xfId="0" applyNumberFormat="1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2" fontId="0" fillId="36" borderId="33" xfId="0" applyNumberFormat="1" applyFill="1" applyBorder="1" applyAlignment="1" applyProtection="1">
      <alignment horizontal="center" vertical="center"/>
      <protection locked="0"/>
    </xf>
    <xf numFmtId="0" fontId="33" fillId="0" borderId="0" xfId="36" applyAlignment="1">
      <alignment/>
    </xf>
    <xf numFmtId="0" fontId="0" fillId="36" borderId="0" xfId="0" applyFill="1" applyAlignment="1">
      <alignment/>
    </xf>
    <xf numFmtId="0" fontId="32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wrapText="1"/>
    </xf>
    <xf numFmtId="0" fontId="0" fillId="0" borderId="0" xfId="0" applyAlignment="1">
      <alignment/>
    </xf>
    <xf numFmtId="0" fontId="33" fillId="0" borderId="0" xfId="36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 applyProtection="1">
      <alignment horizontal="center"/>
      <protection/>
    </xf>
    <xf numFmtId="0" fontId="32" fillId="0" borderId="0" xfId="0" applyFont="1" applyAlignment="1">
      <alignment horizontal="center"/>
    </xf>
    <xf numFmtId="0" fontId="32" fillId="7" borderId="0" xfId="0" applyFont="1" applyFill="1" applyAlignment="1">
      <alignment horizontal="center"/>
    </xf>
    <xf numFmtId="0" fontId="0" fillId="0" borderId="15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33" borderId="36" xfId="0" applyFont="1" applyFill="1" applyBorder="1" applyAlignment="1" applyProtection="1">
      <alignment horizontal="center" vertical="center" wrapText="1"/>
      <protection/>
    </xf>
    <xf numFmtId="2" fontId="0" fillId="36" borderId="37" xfId="0" applyNumberFormat="1" applyFill="1" applyBorder="1" applyAlignment="1" applyProtection="1">
      <alignment horizontal="center" vertical="center"/>
      <protection locked="0"/>
    </xf>
    <xf numFmtId="2" fontId="0" fillId="36" borderId="38" xfId="0" applyNumberFormat="1" applyFill="1" applyBorder="1" applyAlignment="1" applyProtection="1">
      <alignment horizontal="center" vertical="center"/>
      <protection locked="0"/>
    </xf>
    <xf numFmtId="164" fontId="0" fillId="0" borderId="39" xfId="0" applyNumberFormat="1" applyFill="1" applyBorder="1" applyAlignment="1">
      <alignment/>
    </xf>
    <xf numFmtId="0" fontId="0" fillId="0" borderId="40" xfId="0" applyBorder="1" applyAlignment="1" applyProtection="1">
      <alignment horizontal="center"/>
      <protection/>
    </xf>
    <xf numFmtId="0" fontId="0" fillId="0" borderId="0" xfId="0" applyAlignment="1" applyProtection="1" quotePrefix="1">
      <alignment/>
      <protection locked="0"/>
    </xf>
    <xf numFmtId="0" fontId="0" fillId="33" borderId="41" xfId="0" applyFont="1" applyFill="1" applyBorder="1" applyAlignment="1" applyProtection="1">
      <alignment horizontal="center" vertical="center" wrapText="1"/>
      <protection/>
    </xf>
    <xf numFmtId="0" fontId="0" fillId="33" borderId="42" xfId="0" applyFont="1" applyFill="1" applyBorder="1" applyAlignment="1" applyProtection="1">
      <alignment horizontal="center" vertical="center" wrapText="1"/>
      <protection/>
    </xf>
    <xf numFmtId="2" fontId="0" fillId="13" borderId="3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32" fillId="34" borderId="18" xfId="0" applyFont="1" applyFill="1" applyBorder="1" applyAlignment="1" applyProtection="1">
      <alignment horizontal="center" vertical="center"/>
      <protection/>
    </xf>
    <xf numFmtId="0" fontId="32" fillId="35" borderId="38" xfId="0" applyFont="1" applyFill="1" applyBorder="1" applyAlignment="1" applyProtection="1">
      <alignment horizontal="center" vertical="center" wrapText="1"/>
      <protection/>
    </xf>
    <xf numFmtId="0" fontId="32" fillId="35" borderId="43" xfId="0" applyFont="1" applyFill="1" applyBorder="1" applyAlignment="1" applyProtection="1">
      <alignment horizontal="center" vertical="center" wrapText="1"/>
      <protection/>
    </xf>
    <xf numFmtId="0" fontId="32" fillId="35" borderId="24" xfId="0" applyFont="1" applyFill="1" applyBorder="1" applyAlignment="1" applyProtection="1">
      <alignment horizontal="center" vertical="center" wrapText="1"/>
      <protection/>
    </xf>
    <xf numFmtId="0" fontId="32" fillId="35" borderId="26" xfId="0" applyFont="1" applyFill="1" applyBorder="1" applyAlignment="1" applyProtection="1">
      <alignment horizontal="center" vertical="center" wrapText="1"/>
      <protection/>
    </xf>
    <xf numFmtId="0" fontId="32" fillId="35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 locked="0"/>
    </xf>
    <xf numFmtId="0" fontId="0" fillId="0" borderId="13" xfId="0" applyFont="1" applyBorder="1" applyAlignment="1" applyProtection="1">
      <alignment/>
      <protection/>
    </xf>
    <xf numFmtId="0" fontId="49" fillId="33" borderId="32" xfId="0" applyFont="1" applyFill="1" applyBorder="1" applyAlignment="1" applyProtection="1">
      <alignment horizontal="center" vertical="center" wrapText="1"/>
      <protection/>
    </xf>
    <xf numFmtId="0" fontId="49" fillId="33" borderId="44" xfId="0" applyFont="1" applyFill="1" applyBorder="1" applyAlignment="1" applyProtection="1">
      <alignment horizontal="center" vertical="center" wrapText="1"/>
      <protection/>
    </xf>
    <xf numFmtId="0" fontId="0" fillId="33" borderId="45" xfId="0" applyFont="1" applyFill="1" applyBorder="1" applyAlignment="1" applyProtection="1">
      <alignment horizontal="center" vertical="center" wrapText="1"/>
      <protection/>
    </xf>
    <xf numFmtId="0" fontId="0" fillId="33" borderId="34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46" xfId="0" applyFont="1" applyFill="1" applyBorder="1" applyAlignment="1" applyProtection="1">
      <alignment horizontal="center" vertical="center" wrapText="1"/>
      <protection/>
    </xf>
    <xf numFmtId="0" fontId="0" fillId="33" borderId="47" xfId="0" applyFont="1" applyFill="1" applyBorder="1" applyAlignment="1" applyProtection="1">
      <alignment horizontal="center" vertical="center" wrapText="1"/>
      <protection/>
    </xf>
    <xf numFmtId="0" fontId="0" fillId="33" borderId="48" xfId="0" applyFont="1" applyFill="1" applyBorder="1" applyAlignment="1" applyProtection="1">
      <alignment horizontal="center" vertical="center" wrapText="1"/>
      <protection/>
    </xf>
    <xf numFmtId="0" fontId="0" fillId="33" borderId="49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14" fontId="0" fillId="0" borderId="37" xfId="0" applyNumberFormat="1" applyFont="1" applyBorder="1" applyAlignment="1" applyProtection="1">
      <alignment horizontal="center"/>
      <protection/>
    </xf>
    <xf numFmtId="1" fontId="0" fillId="13" borderId="50" xfId="0" applyNumberFormat="1" applyFont="1" applyFill="1" applyBorder="1" applyAlignment="1" applyProtection="1">
      <alignment horizontal="center" vertical="center"/>
      <protection locked="0"/>
    </xf>
    <xf numFmtId="49" fontId="0" fillId="13" borderId="50" xfId="0" applyNumberFormat="1" applyFont="1" applyFill="1" applyBorder="1" applyAlignment="1" applyProtection="1">
      <alignment horizontal="center" vertical="center"/>
      <protection locked="0"/>
    </xf>
    <xf numFmtId="165" fontId="0" fillId="13" borderId="50" xfId="0" applyNumberFormat="1" applyFont="1" applyFill="1" applyBorder="1" applyAlignment="1" applyProtection="1">
      <alignment horizontal="center" vertical="center"/>
      <protection locked="0"/>
    </xf>
    <xf numFmtId="49" fontId="0" fillId="13" borderId="51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1" fontId="0" fillId="0" borderId="21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13" borderId="24" xfId="0" applyFont="1" applyFill="1" applyBorder="1" applyAlignment="1" applyProtection="1">
      <alignment/>
      <protection locked="0"/>
    </xf>
    <xf numFmtId="14" fontId="0" fillId="0" borderId="52" xfId="0" applyNumberFormat="1" applyFont="1" applyBorder="1" applyAlignment="1" applyProtection="1">
      <alignment horizontal="center"/>
      <protection/>
    </xf>
    <xf numFmtId="1" fontId="0" fillId="13" borderId="39" xfId="0" applyNumberFormat="1" applyFont="1" applyFill="1" applyBorder="1" applyAlignment="1" applyProtection="1">
      <alignment horizontal="center" vertical="center"/>
      <protection locked="0"/>
    </xf>
    <xf numFmtId="49" fontId="0" fillId="13" borderId="39" xfId="0" applyNumberFormat="1" applyFont="1" applyFill="1" applyBorder="1" applyAlignment="1" applyProtection="1">
      <alignment horizontal="center" vertical="center"/>
      <protection locked="0"/>
    </xf>
    <xf numFmtId="165" fontId="0" fillId="13" borderId="39" xfId="0" applyNumberFormat="1" applyFont="1" applyFill="1" applyBorder="1" applyAlignment="1" applyProtection="1">
      <alignment horizontal="center" vertical="center"/>
      <protection locked="0"/>
    </xf>
    <xf numFmtId="49" fontId="0" fillId="13" borderId="43" xfId="0" applyNumberFormat="1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Border="1" applyAlignment="1" applyProtection="1">
      <alignment horizontal="center" vertical="center"/>
      <protection/>
    </xf>
    <xf numFmtId="2" fontId="0" fillId="0" borderId="26" xfId="0" applyNumberFormat="1" applyFont="1" applyBorder="1" applyAlignment="1" applyProtection="1">
      <alignment horizontal="center" vertical="center"/>
      <protection/>
    </xf>
    <xf numFmtId="1" fontId="0" fillId="0" borderId="24" xfId="0" applyNumberFormat="1" applyFont="1" applyBorder="1" applyAlignment="1" applyProtection="1">
      <alignment horizontal="center" vertical="center"/>
      <protection/>
    </xf>
    <xf numFmtId="1" fontId="0" fillId="0" borderId="12" xfId="0" applyNumberFormat="1" applyFont="1" applyBorder="1" applyAlignment="1" applyProtection="1">
      <alignment horizontal="center" vertical="center"/>
      <protection/>
    </xf>
    <xf numFmtId="0" fontId="0" fillId="13" borderId="43" xfId="0" applyFont="1" applyFill="1" applyBorder="1" applyAlignment="1" applyProtection="1">
      <alignment horizontal="center" vertical="center"/>
      <protection locked="0"/>
    </xf>
    <xf numFmtId="0" fontId="0" fillId="13" borderId="32" xfId="0" applyFont="1" applyFill="1" applyBorder="1" applyAlignment="1" applyProtection="1">
      <alignment/>
      <protection locked="0"/>
    </xf>
    <xf numFmtId="14" fontId="0" fillId="0" borderId="53" xfId="0" applyNumberFormat="1" applyFont="1" applyBorder="1" applyAlignment="1" applyProtection="1">
      <alignment horizontal="center"/>
      <protection/>
    </xf>
    <xf numFmtId="1" fontId="0" fillId="13" borderId="45" xfId="0" applyNumberFormat="1" applyFont="1" applyFill="1" applyBorder="1" applyAlignment="1" applyProtection="1">
      <alignment horizontal="center" vertical="center"/>
      <protection locked="0"/>
    </xf>
    <xf numFmtId="49" fontId="0" fillId="13" borderId="45" xfId="0" applyNumberFormat="1" applyFont="1" applyFill="1" applyBorder="1" applyAlignment="1" applyProtection="1">
      <alignment horizontal="center" vertical="center"/>
      <protection locked="0"/>
    </xf>
    <xf numFmtId="165" fontId="0" fillId="13" borderId="45" xfId="0" applyNumberFormat="1" applyFont="1" applyFill="1" applyBorder="1" applyAlignment="1" applyProtection="1">
      <alignment horizontal="center" vertical="center"/>
      <protection locked="0"/>
    </xf>
    <xf numFmtId="0" fontId="0" fillId="13" borderId="54" xfId="0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/>
    </xf>
    <xf numFmtId="2" fontId="0" fillId="0" borderId="34" xfId="0" applyNumberFormat="1" applyFont="1" applyBorder="1" applyAlignment="1" applyProtection="1">
      <alignment horizontal="center" vertical="center"/>
      <protection/>
    </xf>
    <xf numFmtId="1" fontId="0" fillId="0" borderId="32" xfId="0" applyNumberFormat="1" applyFont="1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 applyProtection="1">
      <alignment horizontal="center" vertical="center"/>
      <protection/>
    </xf>
    <xf numFmtId="0" fontId="0" fillId="13" borderId="32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13" borderId="24" xfId="0" applyFill="1" applyBorder="1" applyAlignment="1" applyProtection="1">
      <alignment/>
      <protection locked="0"/>
    </xf>
    <xf numFmtId="49" fontId="0" fillId="13" borderId="39" xfId="0" applyNumberFormat="1" applyFill="1" applyBorder="1" applyAlignment="1" applyProtection="1">
      <alignment horizontal="center" vertical="center"/>
      <protection locked="0"/>
    </xf>
    <xf numFmtId="0" fontId="0" fillId="13" borderId="43" xfId="0" applyFill="1" applyBorder="1" applyAlignment="1" applyProtection="1">
      <alignment horizontal="center" vertical="center"/>
      <protection locked="0"/>
    </xf>
    <xf numFmtId="0" fontId="50" fillId="37" borderId="0" xfId="36" applyFont="1" applyFill="1" applyAlignment="1">
      <alignment horizontal="left"/>
    </xf>
    <xf numFmtId="0" fontId="51" fillId="37" borderId="55" xfId="0" applyFont="1" applyFill="1" applyBorder="1" applyAlignment="1">
      <alignment horizontal="center" vertical="center" wrapText="1"/>
    </xf>
    <xf numFmtId="0" fontId="51" fillId="37" borderId="56" xfId="0" applyFont="1" applyFill="1" applyBorder="1" applyAlignment="1">
      <alignment horizontal="center" vertical="center" wrapText="1"/>
    </xf>
    <xf numFmtId="0" fontId="51" fillId="37" borderId="42" xfId="0" applyFont="1" applyFill="1" applyBorder="1" applyAlignment="1">
      <alignment horizontal="center" vertical="center" wrapText="1"/>
    </xf>
    <xf numFmtId="0" fontId="51" fillId="37" borderId="40" xfId="0" applyFont="1" applyFill="1" applyBorder="1" applyAlignment="1">
      <alignment horizontal="center" vertical="center" wrapText="1"/>
    </xf>
    <xf numFmtId="0" fontId="51" fillId="37" borderId="57" xfId="0" applyFont="1" applyFill="1" applyBorder="1" applyAlignment="1">
      <alignment horizontal="center" vertical="center" wrapText="1"/>
    </xf>
    <xf numFmtId="0" fontId="51" fillId="37" borderId="17" xfId="0" applyFont="1" applyFill="1" applyBorder="1" applyAlignment="1">
      <alignment horizontal="center" vertical="center" wrapText="1"/>
    </xf>
    <xf numFmtId="0" fontId="49" fillId="7" borderId="0" xfId="0" applyFont="1" applyFill="1" applyAlignment="1">
      <alignment horizontal="center" wrapText="1"/>
    </xf>
    <xf numFmtId="0" fontId="49" fillId="7" borderId="0" xfId="0" applyFont="1" applyFill="1" applyAlignment="1">
      <alignment horizontal="center" vertical="center" wrapText="1"/>
    </xf>
    <xf numFmtId="0" fontId="52" fillId="37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53" fillId="37" borderId="0" xfId="36" applyFont="1" applyFill="1" applyAlignment="1">
      <alignment horizontal="left"/>
    </xf>
    <xf numFmtId="0" fontId="54" fillId="13" borderId="55" xfId="0" applyFont="1" applyFill="1" applyBorder="1" applyAlignment="1" applyProtection="1">
      <alignment horizontal="center" vertical="center" wrapText="1"/>
      <protection/>
    </xf>
    <xf numFmtId="0" fontId="54" fillId="13" borderId="56" xfId="0" applyFont="1" applyFill="1" applyBorder="1" applyAlignment="1" applyProtection="1">
      <alignment horizontal="center" vertical="center" wrapText="1"/>
      <protection/>
    </xf>
    <xf numFmtId="0" fontId="54" fillId="13" borderId="42" xfId="0" applyFont="1" applyFill="1" applyBorder="1" applyAlignment="1" applyProtection="1">
      <alignment horizontal="center" vertical="center" wrapText="1"/>
      <protection/>
    </xf>
    <xf numFmtId="0" fontId="54" fillId="13" borderId="58" xfId="0" applyFont="1" applyFill="1" applyBorder="1" applyAlignment="1" applyProtection="1">
      <alignment horizontal="center" vertical="center" wrapText="1"/>
      <protection/>
    </xf>
    <xf numFmtId="0" fontId="54" fillId="13" borderId="0" xfId="0" applyFont="1" applyFill="1" applyBorder="1" applyAlignment="1" applyProtection="1">
      <alignment horizontal="center" vertical="center" wrapText="1"/>
      <protection/>
    </xf>
    <xf numFmtId="0" fontId="54" fillId="13" borderId="59" xfId="0" applyFont="1" applyFill="1" applyBorder="1" applyAlignment="1" applyProtection="1">
      <alignment horizontal="center" vertical="center" wrapText="1"/>
      <protection/>
    </xf>
    <xf numFmtId="0" fontId="54" fillId="13" borderId="40" xfId="0" applyFont="1" applyFill="1" applyBorder="1" applyAlignment="1" applyProtection="1">
      <alignment horizontal="center" vertical="center" wrapText="1"/>
      <protection/>
    </xf>
    <xf numFmtId="0" fontId="54" fillId="13" borderId="57" xfId="0" applyFont="1" applyFill="1" applyBorder="1" applyAlignment="1" applyProtection="1">
      <alignment horizontal="center" vertical="center" wrapText="1"/>
      <protection/>
    </xf>
    <xf numFmtId="0" fontId="54" fillId="13" borderId="17" xfId="0" applyFont="1" applyFill="1" applyBorder="1" applyAlignment="1" applyProtection="1">
      <alignment horizontal="center" vertical="center" wrapText="1"/>
      <protection/>
    </xf>
    <xf numFmtId="0" fontId="32" fillId="34" borderId="23" xfId="0" applyFont="1" applyFill="1" applyBorder="1" applyAlignment="1" applyProtection="1">
      <alignment horizontal="center" vertical="center" wrapText="1"/>
      <protection/>
    </xf>
    <xf numFmtId="0" fontId="32" fillId="34" borderId="26" xfId="0" applyFont="1" applyFill="1" applyBorder="1" applyAlignment="1" applyProtection="1">
      <alignment horizontal="center" vertical="center" wrapText="1"/>
      <protection/>
    </xf>
    <xf numFmtId="0" fontId="32" fillId="34" borderId="50" xfId="0" applyFont="1" applyFill="1" applyBorder="1" applyAlignment="1" applyProtection="1">
      <alignment horizontal="center" vertical="center"/>
      <protection/>
    </xf>
    <xf numFmtId="0" fontId="32" fillId="34" borderId="39" xfId="0" applyFont="1" applyFill="1" applyBorder="1" applyAlignment="1" applyProtection="1">
      <alignment horizontal="center" vertical="center"/>
      <protection/>
    </xf>
    <xf numFmtId="0" fontId="32" fillId="0" borderId="21" xfId="0" applyFont="1" applyBorder="1" applyAlignment="1" applyProtection="1">
      <alignment horizontal="center" vertical="center"/>
      <protection/>
    </xf>
    <xf numFmtId="0" fontId="32" fillId="0" borderId="50" xfId="0" applyFont="1" applyBorder="1" applyAlignment="1" applyProtection="1">
      <alignment horizontal="center" vertical="center"/>
      <protection/>
    </xf>
    <xf numFmtId="0" fontId="32" fillId="0" borderId="23" xfId="0" applyFont="1" applyBorder="1" applyAlignment="1" applyProtection="1">
      <alignment horizontal="center" vertical="center"/>
      <protection/>
    </xf>
    <xf numFmtId="0" fontId="32" fillId="0" borderId="32" xfId="0" applyFont="1" applyBorder="1" applyAlignment="1" applyProtection="1">
      <alignment horizontal="center" vertical="center"/>
      <protection/>
    </xf>
    <xf numFmtId="0" fontId="32" fillId="0" borderId="45" xfId="0" applyFont="1" applyBorder="1" applyAlignment="1" applyProtection="1">
      <alignment horizontal="center" vertical="center"/>
      <protection/>
    </xf>
    <xf numFmtId="0" fontId="32" fillId="0" borderId="34" xfId="0" applyFont="1" applyBorder="1" applyAlignment="1" applyProtection="1">
      <alignment horizontal="center" vertical="center"/>
      <protection/>
    </xf>
    <xf numFmtId="0" fontId="32" fillId="34" borderId="37" xfId="0" applyFont="1" applyFill="1" applyBorder="1" applyAlignment="1" applyProtection="1">
      <alignment horizontal="center" vertical="center"/>
      <protection/>
    </xf>
    <xf numFmtId="0" fontId="32" fillId="34" borderId="51" xfId="0" applyFont="1" applyFill="1" applyBorder="1" applyAlignment="1" applyProtection="1">
      <alignment horizontal="center" vertical="center"/>
      <protection/>
    </xf>
    <xf numFmtId="0" fontId="32" fillId="34" borderId="21" xfId="0" applyFont="1" applyFill="1" applyBorder="1" applyAlignment="1" applyProtection="1">
      <alignment horizontal="center" vertical="center"/>
      <protection/>
    </xf>
    <xf numFmtId="0" fontId="32" fillId="34" borderId="23" xfId="0" applyFont="1" applyFill="1" applyBorder="1" applyAlignment="1" applyProtection="1">
      <alignment horizontal="center" vertical="center"/>
      <protection/>
    </xf>
    <xf numFmtId="0" fontId="0" fillId="13" borderId="55" xfId="0" applyFont="1" applyFill="1" applyBorder="1" applyAlignment="1" applyProtection="1">
      <alignment horizontal="center" vertical="center"/>
      <protection locked="0"/>
    </xf>
    <xf numFmtId="0" fontId="0" fillId="13" borderId="56" xfId="0" applyFont="1" applyFill="1" applyBorder="1" applyAlignment="1" applyProtection="1">
      <alignment horizontal="center" vertical="center"/>
      <protection locked="0"/>
    </xf>
    <xf numFmtId="0" fontId="0" fillId="13" borderId="42" xfId="0" applyFont="1" applyFill="1" applyBorder="1" applyAlignment="1" applyProtection="1">
      <alignment horizontal="center" vertical="center"/>
      <protection locked="0"/>
    </xf>
    <xf numFmtId="0" fontId="0" fillId="13" borderId="40" xfId="0" applyFont="1" applyFill="1" applyBorder="1" applyAlignment="1" applyProtection="1">
      <alignment horizontal="center" vertical="center"/>
      <protection locked="0"/>
    </xf>
    <xf numFmtId="0" fontId="0" fillId="13" borderId="57" xfId="0" applyFont="1" applyFill="1" applyBorder="1" applyAlignment="1" applyProtection="1">
      <alignment horizontal="center" vertical="center"/>
      <protection locked="0"/>
    </xf>
    <xf numFmtId="0" fontId="0" fillId="13" borderId="17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32" fillId="34" borderId="50" xfId="0" applyFont="1" applyFill="1" applyBorder="1" applyAlignment="1" applyProtection="1">
      <alignment horizontal="center" vertical="center" wrapText="1"/>
      <protection/>
    </xf>
    <xf numFmtId="0" fontId="32" fillId="34" borderId="39" xfId="0" applyFont="1" applyFill="1" applyBorder="1" applyAlignment="1" applyProtection="1">
      <alignment horizontal="center" vertical="center" wrapText="1"/>
      <protection/>
    </xf>
    <xf numFmtId="0" fontId="32" fillId="34" borderId="24" xfId="0" applyFont="1" applyFill="1" applyBorder="1" applyAlignment="1" applyProtection="1">
      <alignment horizontal="center" vertical="center"/>
      <protection/>
    </xf>
    <xf numFmtId="0" fontId="32" fillId="0" borderId="60" xfId="0" applyFont="1" applyBorder="1" applyAlignment="1" applyProtection="1">
      <alignment horizontal="center" vertical="center"/>
      <protection/>
    </xf>
    <xf numFmtId="0" fontId="32" fillId="0" borderId="61" xfId="0" applyFont="1" applyBorder="1" applyAlignment="1" applyProtection="1">
      <alignment horizontal="center" vertical="center"/>
      <protection/>
    </xf>
    <xf numFmtId="0" fontId="32" fillId="34" borderId="62" xfId="0" applyFont="1" applyFill="1" applyBorder="1" applyAlignment="1" applyProtection="1">
      <alignment horizontal="center" vertical="center" wrapText="1"/>
      <protection/>
    </xf>
    <xf numFmtId="0" fontId="32" fillId="34" borderId="63" xfId="0" applyFont="1" applyFill="1" applyBorder="1" applyAlignment="1" applyProtection="1">
      <alignment horizontal="center" vertical="center" wrapText="1"/>
      <protection/>
    </xf>
    <xf numFmtId="0" fontId="32" fillId="34" borderId="62" xfId="0" applyFont="1" applyFill="1" applyBorder="1" applyAlignment="1" applyProtection="1">
      <alignment horizontal="center" vertical="center"/>
      <protection/>
    </xf>
    <xf numFmtId="0" fontId="32" fillId="34" borderId="63" xfId="0" applyFont="1" applyFill="1" applyBorder="1" applyAlignment="1" applyProtection="1">
      <alignment horizontal="center" vertical="center"/>
      <protection/>
    </xf>
    <xf numFmtId="14" fontId="32" fillId="13" borderId="55" xfId="0" applyNumberFormat="1" applyFont="1" applyFill="1" applyBorder="1" applyAlignment="1" applyProtection="1">
      <alignment horizontal="center" vertical="center"/>
      <protection locked="0"/>
    </xf>
    <xf numFmtId="14" fontId="32" fillId="13" borderId="56" xfId="0" applyNumberFormat="1" applyFont="1" applyFill="1" applyBorder="1" applyAlignment="1" applyProtection="1">
      <alignment horizontal="center" vertical="center"/>
      <protection locked="0"/>
    </xf>
    <xf numFmtId="14" fontId="32" fillId="13" borderId="42" xfId="0" applyNumberFormat="1" applyFont="1" applyFill="1" applyBorder="1" applyAlignment="1" applyProtection="1">
      <alignment horizontal="center" vertical="center"/>
      <protection locked="0"/>
    </xf>
    <xf numFmtId="14" fontId="32" fillId="13" borderId="40" xfId="0" applyNumberFormat="1" applyFont="1" applyFill="1" applyBorder="1" applyAlignment="1" applyProtection="1">
      <alignment horizontal="center" vertical="center"/>
      <protection locked="0"/>
    </xf>
    <xf numFmtId="14" fontId="32" fillId="13" borderId="57" xfId="0" applyNumberFormat="1" applyFont="1" applyFill="1" applyBorder="1" applyAlignment="1" applyProtection="1">
      <alignment horizontal="center" vertical="center"/>
      <protection locked="0"/>
    </xf>
    <xf numFmtId="14" fontId="32" fillId="13" borderId="17" xfId="0" applyNumberFormat="1" applyFont="1" applyFill="1" applyBorder="1" applyAlignment="1" applyProtection="1">
      <alignment horizontal="center" vertical="center"/>
      <protection locked="0"/>
    </xf>
    <xf numFmtId="0" fontId="51" fillId="13" borderId="55" xfId="0" applyFont="1" applyFill="1" applyBorder="1" applyAlignment="1" applyProtection="1">
      <alignment horizontal="center" vertical="center" wrapText="1"/>
      <protection/>
    </xf>
    <xf numFmtId="0" fontId="55" fillId="13" borderId="56" xfId="0" applyFont="1" applyFill="1" applyBorder="1" applyAlignment="1" applyProtection="1">
      <alignment horizontal="center" vertical="center" wrapText="1"/>
      <protection/>
    </xf>
    <xf numFmtId="0" fontId="55" fillId="13" borderId="42" xfId="0" applyFont="1" applyFill="1" applyBorder="1" applyAlignment="1" applyProtection="1">
      <alignment horizontal="center" vertical="center" wrapText="1"/>
      <protection/>
    </xf>
    <xf numFmtId="0" fontId="55" fillId="13" borderId="58" xfId="0" applyFont="1" applyFill="1" applyBorder="1" applyAlignment="1" applyProtection="1">
      <alignment horizontal="center" vertical="center" wrapText="1"/>
      <protection/>
    </xf>
    <xf numFmtId="0" fontId="55" fillId="13" borderId="0" xfId="0" applyFont="1" applyFill="1" applyBorder="1" applyAlignment="1" applyProtection="1">
      <alignment horizontal="center" vertical="center" wrapText="1"/>
      <protection/>
    </xf>
    <xf numFmtId="0" fontId="55" fillId="13" borderId="59" xfId="0" applyFont="1" applyFill="1" applyBorder="1" applyAlignment="1" applyProtection="1">
      <alignment horizontal="center" vertical="center" wrapText="1"/>
      <protection/>
    </xf>
    <xf numFmtId="0" fontId="55" fillId="13" borderId="40" xfId="0" applyFont="1" applyFill="1" applyBorder="1" applyAlignment="1" applyProtection="1">
      <alignment horizontal="center" vertical="center" wrapText="1"/>
      <protection/>
    </xf>
    <xf numFmtId="0" fontId="55" fillId="13" borderId="57" xfId="0" applyFont="1" applyFill="1" applyBorder="1" applyAlignment="1" applyProtection="1">
      <alignment horizontal="center" vertical="center" wrapText="1"/>
      <protection/>
    </xf>
    <xf numFmtId="0" fontId="55" fillId="13" borderId="17" xfId="0" applyFont="1" applyFill="1" applyBorder="1" applyAlignment="1" applyProtection="1">
      <alignment horizontal="center" vertical="center" wrapText="1"/>
      <protection/>
    </xf>
    <xf numFmtId="0" fontId="56" fillId="0" borderId="55" xfId="0" applyFont="1" applyBorder="1" applyAlignment="1" applyProtection="1">
      <alignment horizontal="center" vertical="center"/>
      <protection/>
    </xf>
    <xf numFmtId="0" fontId="56" fillId="0" borderId="56" xfId="0" applyFont="1" applyBorder="1" applyAlignment="1" applyProtection="1">
      <alignment horizontal="center" vertical="center"/>
      <protection/>
    </xf>
    <xf numFmtId="0" fontId="56" fillId="0" borderId="42" xfId="0" applyFont="1" applyBorder="1" applyAlignment="1" applyProtection="1">
      <alignment horizontal="center" vertical="center"/>
      <protection/>
    </xf>
    <xf numFmtId="0" fontId="56" fillId="0" borderId="40" xfId="0" applyFont="1" applyBorder="1" applyAlignment="1" applyProtection="1">
      <alignment horizontal="center" vertical="center"/>
      <protection/>
    </xf>
    <xf numFmtId="0" fontId="56" fillId="0" borderId="57" xfId="0" applyFont="1" applyBorder="1" applyAlignment="1" applyProtection="1">
      <alignment horizontal="center" vertical="center"/>
      <protection/>
    </xf>
    <xf numFmtId="0" fontId="56" fillId="0" borderId="17" xfId="0" applyFont="1" applyBorder="1" applyAlignment="1" applyProtection="1">
      <alignment horizontal="center" vertical="center"/>
      <protection/>
    </xf>
    <xf numFmtId="0" fontId="32" fillId="34" borderId="60" xfId="0" applyFont="1" applyFill="1" applyBorder="1" applyAlignment="1" applyProtection="1">
      <alignment horizontal="center" vertical="center"/>
      <protection/>
    </xf>
    <xf numFmtId="0" fontId="32" fillId="34" borderId="22" xfId="0" applyFont="1" applyFill="1" applyBorder="1" applyAlignment="1" applyProtection="1">
      <alignment horizontal="center" vertical="center"/>
      <protection/>
    </xf>
    <xf numFmtId="0" fontId="32" fillId="34" borderId="41" xfId="0" applyFont="1" applyFill="1" applyBorder="1" applyAlignment="1" applyProtection="1">
      <alignment horizontal="center" vertical="center"/>
      <protection/>
    </xf>
    <xf numFmtId="0" fontId="32" fillId="34" borderId="64" xfId="0" applyFont="1" applyFill="1" applyBorder="1" applyAlignment="1" applyProtection="1">
      <alignment horizontal="center" vertical="center"/>
      <protection/>
    </xf>
    <xf numFmtId="0" fontId="32" fillId="34" borderId="16" xfId="0" applyFont="1" applyFill="1" applyBorder="1" applyAlignment="1" applyProtection="1">
      <alignment horizontal="center" vertical="center"/>
      <protection/>
    </xf>
    <xf numFmtId="0" fontId="0" fillId="0" borderId="65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33" borderId="54" xfId="0" applyFont="1" applyFill="1" applyBorder="1" applyAlignment="1" applyProtection="1">
      <alignment horizontal="center" vertical="center" wrapText="1"/>
      <protection/>
    </xf>
    <xf numFmtId="0" fontId="0" fillId="33" borderId="44" xfId="0" applyFont="1" applyFill="1" applyBorder="1" applyAlignment="1" applyProtection="1">
      <alignment horizontal="center" vertical="center" wrapText="1"/>
      <protection/>
    </xf>
    <xf numFmtId="0" fontId="0" fillId="33" borderId="33" xfId="0" applyFont="1" applyFill="1" applyBorder="1" applyAlignment="1" applyProtection="1">
      <alignment horizontal="center" vertical="center" wrapText="1"/>
      <protection/>
    </xf>
    <xf numFmtId="0" fontId="32" fillId="35" borderId="43" xfId="0" applyFont="1" applyFill="1" applyBorder="1" applyAlignment="1" applyProtection="1">
      <alignment horizontal="center" vertical="center" wrapText="1"/>
      <protection/>
    </xf>
    <xf numFmtId="0" fontId="32" fillId="35" borderId="38" xfId="0" applyFont="1" applyFill="1" applyBorder="1" applyAlignment="1" applyProtection="1">
      <alignment horizontal="center" vertical="center" wrapText="1"/>
      <protection/>
    </xf>
    <xf numFmtId="0" fontId="32" fillId="35" borderId="25" xfId="0" applyFont="1" applyFill="1" applyBorder="1" applyAlignment="1" applyProtection="1">
      <alignment horizontal="center" vertical="center" wrapText="1"/>
      <protection/>
    </xf>
    <xf numFmtId="0" fontId="32" fillId="33" borderId="55" xfId="0" applyFont="1" applyFill="1" applyBorder="1" applyAlignment="1" applyProtection="1">
      <alignment horizontal="center" vertical="center" wrapText="1"/>
      <protection/>
    </xf>
    <xf numFmtId="0" fontId="32" fillId="33" borderId="56" xfId="0" applyFont="1" applyFill="1" applyBorder="1" applyAlignment="1" applyProtection="1">
      <alignment horizontal="center" vertical="center" wrapText="1"/>
      <protection/>
    </xf>
    <xf numFmtId="0" fontId="32" fillId="33" borderId="42" xfId="0" applyFont="1" applyFill="1" applyBorder="1" applyAlignment="1" applyProtection="1">
      <alignment horizontal="center" vertical="center" wrapText="1"/>
      <protection/>
    </xf>
    <xf numFmtId="0" fontId="32" fillId="33" borderId="58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Border="1" applyAlignment="1" applyProtection="1">
      <alignment horizontal="center" vertical="center" wrapText="1"/>
      <protection/>
    </xf>
    <xf numFmtId="0" fontId="32" fillId="33" borderId="59" xfId="0" applyFont="1" applyFill="1" applyBorder="1" applyAlignment="1" applyProtection="1">
      <alignment horizontal="center" vertical="center" wrapText="1"/>
      <protection/>
    </xf>
    <xf numFmtId="0" fontId="32" fillId="33" borderId="40" xfId="0" applyFont="1" applyFill="1" applyBorder="1" applyAlignment="1" applyProtection="1">
      <alignment horizontal="center" vertical="center" wrapText="1"/>
      <protection/>
    </xf>
    <xf numFmtId="0" fontId="32" fillId="33" borderId="57" xfId="0" applyFont="1" applyFill="1" applyBorder="1" applyAlignment="1" applyProtection="1">
      <alignment horizontal="center" vertical="center" wrapText="1"/>
      <protection/>
    </xf>
    <xf numFmtId="0" fontId="32" fillId="33" borderId="17" xfId="0" applyFont="1" applyFill="1" applyBorder="1" applyAlignment="1" applyProtection="1">
      <alignment horizontal="center" vertical="center" wrapText="1"/>
      <protection/>
    </xf>
    <xf numFmtId="0" fontId="32" fillId="13" borderId="55" xfId="0" applyFont="1" applyFill="1" applyBorder="1" applyAlignment="1" applyProtection="1">
      <alignment horizontal="center" vertical="center" wrapText="1"/>
      <protection/>
    </xf>
    <xf numFmtId="0" fontId="32" fillId="35" borderId="15" xfId="0" applyFont="1" applyFill="1" applyBorder="1" applyAlignment="1" applyProtection="1">
      <alignment horizontal="center" vertical="center" wrapText="1"/>
      <protection/>
    </xf>
    <xf numFmtId="0" fontId="32" fillId="35" borderId="22" xfId="0" applyFont="1" applyFill="1" applyBorder="1" applyAlignment="1" applyProtection="1">
      <alignment horizontal="center" vertical="center" wrapText="1"/>
      <protection/>
    </xf>
    <xf numFmtId="0" fontId="32" fillId="34" borderId="58" xfId="0" applyFont="1" applyFill="1" applyBorder="1" applyAlignment="1" applyProtection="1">
      <alignment horizontal="center" vertical="center"/>
      <protection/>
    </xf>
    <xf numFmtId="0" fontId="32" fillId="34" borderId="4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25" xfId="0" applyFont="1" applyFill="1" applyBorder="1" applyAlignment="1" applyProtection="1">
      <alignment horizontal="center" vertical="center" wrapText="1"/>
      <protection/>
    </xf>
    <xf numFmtId="0" fontId="32" fillId="34" borderId="66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2" fillId="34" borderId="28" xfId="0" applyFont="1" applyFill="1" applyBorder="1" applyAlignment="1" applyProtection="1">
      <alignment horizontal="center" vertical="center"/>
      <protection/>
    </xf>
    <xf numFmtId="0" fontId="48" fillId="13" borderId="55" xfId="0" applyFont="1" applyFill="1" applyBorder="1" applyAlignment="1" applyProtection="1">
      <alignment horizontal="center" vertical="center" wrapText="1"/>
      <protection/>
    </xf>
    <xf numFmtId="0" fontId="57" fillId="13" borderId="56" xfId="0" applyFont="1" applyFill="1" applyBorder="1" applyAlignment="1" applyProtection="1">
      <alignment horizontal="center" vertical="center" wrapText="1"/>
      <protection/>
    </xf>
    <xf numFmtId="0" fontId="57" fillId="13" borderId="42" xfId="0" applyFont="1" applyFill="1" applyBorder="1" applyAlignment="1" applyProtection="1">
      <alignment horizontal="center" vertical="center" wrapText="1"/>
      <protection/>
    </xf>
    <xf numFmtId="0" fontId="57" fillId="13" borderId="58" xfId="0" applyFont="1" applyFill="1" applyBorder="1" applyAlignment="1" applyProtection="1">
      <alignment horizontal="center" vertical="center" wrapText="1"/>
      <protection/>
    </xf>
    <xf numFmtId="0" fontId="57" fillId="13" borderId="0" xfId="0" applyFont="1" applyFill="1" applyBorder="1" applyAlignment="1" applyProtection="1">
      <alignment horizontal="center" vertical="center" wrapText="1"/>
      <protection/>
    </xf>
    <xf numFmtId="0" fontId="57" fillId="13" borderId="59" xfId="0" applyFont="1" applyFill="1" applyBorder="1" applyAlignment="1" applyProtection="1">
      <alignment horizontal="center" vertical="center" wrapText="1"/>
      <protection/>
    </xf>
    <xf numFmtId="0" fontId="57" fillId="13" borderId="40" xfId="0" applyFont="1" applyFill="1" applyBorder="1" applyAlignment="1" applyProtection="1">
      <alignment horizontal="center" vertical="center" wrapText="1"/>
      <protection/>
    </xf>
    <xf numFmtId="0" fontId="57" fillId="13" borderId="57" xfId="0" applyFont="1" applyFill="1" applyBorder="1" applyAlignment="1" applyProtection="1">
      <alignment horizontal="center" vertical="center" wrapText="1"/>
      <protection/>
    </xf>
    <xf numFmtId="0" fontId="57" fillId="13" borderId="17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32" fillId="34" borderId="55" xfId="0" applyFont="1" applyFill="1" applyBorder="1" applyAlignment="1" applyProtection="1">
      <alignment horizontal="center" vertical="center"/>
      <protection/>
    </xf>
    <xf numFmtId="0" fontId="58" fillId="0" borderId="55" xfId="0" applyFont="1" applyBorder="1" applyAlignment="1" applyProtection="1">
      <alignment horizontal="center" vertical="center"/>
      <protection/>
    </xf>
    <xf numFmtId="0" fontId="58" fillId="0" borderId="56" xfId="0" applyFont="1" applyBorder="1" applyAlignment="1" applyProtection="1">
      <alignment horizontal="center" vertical="center"/>
      <protection/>
    </xf>
    <xf numFmtId="0" fontId="58" fillId="0" borderId="42" xfId="0" applyFont="1" applyBorder="1" applyAlignment="1" applyProtection="1">
      <alignment horizontal="center" vertical="center"/>
      <protection/>
    </xf>
    <xf numFmtId="0" fontId="58" fillId="0" borderId="40" xfId="0" applyFont="1" applyBorder="1" applyAlignment="1" applyProtection="1">
      <alignment horizontal="center" vertical="center"/>
      <protection/>
    </xf>
    <xf numFmtId="0" fontId="58" fillId="0" borderId="57" xfId="0" applyFont="1" applyBorder="1" applyAlignment="1" applyProtection="1">
      <alignment horizontal="center" vertical="center"/>
      <protection/>
    </xf>
    <xf numFmtId="0" fontId="58" fillId="0" borderId="17" xfId="0" applyFont="1" applyBorder="1" applyAlignment="1" applyProtection="1">
      <alignment horizontal="center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zoomScale="115" zoomScaleNormal="115" zoomScalePageLayoutView="0" workbookViewId="0" topLeftCell="A1">
      <selection activeCell="L6" sqref="L6"/>
    </sheetView>
  </sheetViews>
  <sheetFormatPr defaultColWidth="9.140625" defaultRowHeight="15"/>
  <sheetData>
    <row r="1" spans="1:9" ht="14.25">
      <c r="A1" s="136" t="s">
        <v>94</v>
      </c>
      <c r="B1" s="136"/>
      <c r="C1" s="136"/>
      <c r="D1" s="136"/>
      <c r="E1" s="136"/>
      <c r="F1" s="136"/>
      <c r="G1" s="136"/>
      <c r="H1" s="136"/>
      <c r="I1" s="136"/>
    </row>
    <row r="2" spans="1:9" ht="14.25">
      <c r="A2" s="136"/>
      <c r="B2" s="136"/>
      <c r="C2" s="136"/>
      <c r="D2" s="136"/>
      <c r="E2" s="136"/>
      <c r="F2" s="136"/>
      <c r="G2" s="136"/>
      <c r="H2" s="136"/>
      <c r="I2" s="136"/>
    </row>
    <row r="3" spans="1:9" ht="14.25">
      <c r="A3" s="136"/>
      <c r="B3" s="136"/>
      <c r="C3" s="136"/>
      <c r="D3" s="136"/>
      <c r="E3" s="136"/>
      <c r="F3" s="136"/>
      <c r="G3" s="136"/>
      <c r="H3" s="136"/>
      <c r="I3" s="136"/>
    </row>
    <row r="4" spans="1:9" ht="14.25">
      <c r="A4" s="48"/>
      <c r="B4" s="48"/>
      <c r="C4" s="48"/>
      <c r="D4" s="48"/>
      <c r="E4" s="48"/>
      <c r="F4" s="48"/>
      <c r="G4" s="48"/>
      <c r="H4" s="48"/>
      <c r="I4" s="48"/>
    </row>
    <row r="5" spans="1:9" ht="24.75" customHeight="1" thickBot="1">
      <c r="A5" s="137" t="s">
        <v>108</v>
      </c>
      <c r="B5" s="137"/>
      <c r="C5" s="137"/>
      <c r="D5" s="137"/>
      <c r="E5" s="137"/>
      <c r="F5" s="137"/>
      <c r="G5" s="137"/>
      <c r="H5" s="137"/>
      <c r="I5" s="137"/>
    </row>
    <row r="6" spans="1:9" ht="14.25">
      <c r="A6" s="128" t="s">
        <v>166</v>
      </c>
      <c r="B6" s="129"/>
      <c r="C6" s="129"/>
      <c r="D6" s="129"/>
      <c r="E6" s="129"/>
      <c r="F6" s="129"/>
      <c r="G6" s="129"/>
      <c r="H6" s="129"/>
      <c r="I6" s="130"/>
    </row>
    <row r="7" spans="1:9" ht="33" customHeight="1" thickBot="1">
      <c r="A7" s="131"/>
      <c r="B7" s="132"/>
      <c r="C7" s="132"/>
      <c r="D7" s="132"/>
      <c r="E7" s="132"/>
      <c r="F7" s="132"/>
      <c r="G7" s="132"/>
      <c r="H7" s="132"/>
      <c r="I7" s="133"/>
    </row>
    <row r="8" spans="1:5" ht="15" customHeight="1">
      <c r="A8" s="58" t="s">
        <v>24</v>
      </c>
      <c r="B8" s="138" t="s">
        <v>95</v>
      </c>
      <c r="C8" s="138"/>
      <c r="E8" s="55"/>
    </row>
    <row r="9" spans="1:9" ht="15" customHeight="1">
      <c r="A9" s="57"/>
      <c r="B9" s="49"/>
      <c r="C9" s="134" t="s">
        <v>107</v>
      </c>
      <c r="D9" s="134"/>
      <c r="E9" s="134"/>
      <c r="F9" s="134"/>
      <c r="G9" s="134"/>
      <c r="H9" s="134"/>
      <c r="I9" s="134"/>
    </row>
    <row r="10" spans="1:12" ht="14.25">
      <c r="A10" s="57"/>
      <c r="C10" s="134"/>
      <c r="D10" s="134"/>
      <c r="E10" s="134"/>
      <c r="F10" s="134"/>
      <c r="G10" s="134"/>
      <c r="H10" s="134"/>
      <c r="I10" s="134"/>
      <c r="L10" s="123"/>
    </row>
    <row r="11" spans="1:9" ht="14.25">
      <c r="A11" s="57"/>
      <c r="C11" s="134"/>
      <c r="D11" s="134"/>
      <c r="E11" s="134"/>
      <c r="F11" s="134"/>
      <c r="G11" s="134"/>
      <c r="H11" s="134"/>
      <c r="I11" s="134"/>
    </row>
    <row r="12" spans="1:9" ht="15" customHeight="1">
      <c r="A12" s="49"/>
      <c r="C12" s="52"/>
      <c r="D12" s="52"/>
      <c r="E12" s="52"/>
      <c r="F12" s="52"/>
      <c r="G12" s="52"/>
      <c r="H12" s="52"/>
      <c r="I12" s="52"/>
    </row>
    <row r="13" spans="1:3" ht="15">
      <c r="A13" s="58" t="s">
        <v>25</v>
      </c>
      <c r="B13" s="127" t="s">
        <v>96</v>
      </c>
      <c r="C13" s="127"/>
    </row>
    <row r="14" spans="1:9" ht="14.25">
      <c r="A14" s="57"/>
      <c r="B14" s="47"/>
      <c r="C14" s="135" t="s">
        <v>103</v>
      </c>
      <c r="D14" s="135"/>
      <c r="E14" s="135"/>
      <c r="F14" s="135"/>
      <c r="G14" s="135"/>
      <c r="H14" s="135"/>
      <c r="I14" s="135"/>
    </row>
    <row r="15" spans="1:9" ht="14.25">
      <c r="A15" s="57"/>
      <c r="B15" s="47"/>
      <c r="C15" s="135"/>
      <c r="D15" s="135"/>
      <c r="E15" s="135"/>
      <c r="F15" s="135"/>
      <c r="G15" s="135"/>
      <c r="H15" s="135"/>
      <c r="I15" s="135"/>
    </row>
    <row r="16" spans="1:9" ht="14.25">
      <c r="A16" s="57"/>
      <c r="B16" s="47"/>
      <c r="C16" s="135"/>
      <c r="D16" s="135"/>
      <c r="E16" s="135"/>
      <c r="F16" s="135"/>
      <c r="G16" s="135"/>
      <c r="H16" s="135"/>
      <c r="I16" s="135"/>
    </row>
    <row r="17" spans="1:9" ht="14.25">
      <c r="A17" s="57"/>
      <c r="B17" s="47"/>
      <c r="C17" s="135"/>
      <c r="D17" s="135"/>
      <c r="E17" s="135"/>
      <c r="F17" s="135"/>
      <c r="G17" s="135"/>
      <c r="H17" s="135"/>
      <c r="I17" s="135"/>
    </row>
    <row r="18" spans="1:9" ht="14.25">
      <c r="A18" s="49"/>
      <c r="C18" s="51"/>
      <c r="D18" s="51"/>
      <c r="E18" s="51"/>
      <c r="F18" s="51"/>
      <c r="G18" s="51"/>
      <c r="H18" s="51"/>
      <c r="I18" s="51"/>
    </row>
    <row r="19" spans="1:4" ht="15">
      <c r="A19" s="58" t="s">
        <v>26</v>
      </c>
      <c r="B19" s="127" t="s">
        <v>98</v>
      </c>
      <c r="C19" s="127"/>
      <c r="D19" s="127"/>
    </row>
    <row r="20" spans="1:9" ht="14.25">
      <c r="A20" s="57"/>
      <c r="B20" s="47"/>
      <c r="C20" s="134" t="s">
        <v>104</v>
      </c>
      <c r="D20" s="134"/>
      <c r="E20" s="134"/>
      <c r="F20" s="134"/>
      <c r="G20" s="134"/>
      <c r="H20" s="134"/>
      <c r="I20" s="134"/>
    </row>
    <row r="21" spans="1:9" ht="14.25">
      <c r="A21" s="57"/>
      <c r="B21" s="47"/>
      <c r="C21" s="134"/>
      <c r="D21" s="134"/>
      <c r="E21" s="134"/>
      <c r="F21" s="134"/>
      <c r="G21" s="134"/>
      <c r="H21" s="134"/>
      <c r="I21" s="134"/>
    </row>
    <row r="22" spans="1:9" ht="14.25">
      <c r="A22" s="57"/>
      <c r="B22" s="47"/>
      <c r="C22" s="134"/>
      <c r="D22" s="134"/>
      <c r="E22" s="134"/>
      <c r="F22" s="134"/>
      <c r="G22" s="134"/>
      <c r="H22" s="134"/>
      <c r="I22" s="134"/>
    </row>
    <row r="23" spans="1:9" ht="14.25">
      <c r="A23" s="49"/>
      <c r="C23" s="53"/>
      <c r="D23" s="53"/>
      <c r="E23" s="53"/>
      <c r="F23" s="53"/>
      <c r="G23" s="53"/>
      <c r="H23" s="53"/>
      <c r="I23" s="53"/>
    </row>
    <row r="24" spans="1:4" ht="15">
      <c r="A24" s="58" t="s">
        <v>27</v>
      </c>
      <c r="B24" s="127" t="s">
        <v>97</v>
      </c>
      <c r="C24" s="127"/>
      <c r="D24" s="127"/>
    </row>
    <row r="25" spans="1:9" ht="14.25">
      <c r="A25" s="57"/>
      <c r="B25" s="47"/>
      <c r="C25" s="134" t="s">
        <v>105</v>
      </c>
      <c r="D25" s="134"/>
      <c r="E25" s="134"/>
      <c r="F25" s="134"/>
      <c r="G25" s="134"/>
      <c r="H25" s="134"/>
      <c r="I25" s="134"/>
    </row>
    <row r="26" spans="1:13" ht="15">
      <c r="A26" s="57"/>
      <c r="B26" s="47"/>
      <c r="C26" s="134"/>
      <c r="D26" s="134"/>
      <c r="E26" s="134"/>
      <c r="F26" s="134"/>
      <c r="G26" s="134"/>
      <c r="H26" s="134"/>
      <c r="I26" s="134"/>
      <c r="M26" s="50"/>
    </row>
    <row r="27" spans="1:9" ht="14.25">
      <c r="A27" s="57"/>
      <c r="B27" s="47"/>
      <c r="C27" s="134"/>
      <c r="D27" s="134"/>
      <c r="E27" s="134"/>
      <c r="F27" s="134"/>
      <c r="G27" s="134"/>
      <c r="H27" s="134"/>
      <c r="I27" s="134"/>
    </row>
    <row r="28" spans="1:9" ht="14.25">
      <c r="A28" s="49"/>
      <c r="C28" s="53"/>
      <c r="D28" s="53"/>
      <c r="E28" s="53"/>
      <c r="F28" s="53"/>
      <c r="G28" s="53"/>
      <c r="H28" s="53"/>
      <c r="I28" s="53"/>
    </row>
    <row r="29" spans="1:5" ht="15">
      <c r="A29" s="58" t="s">
        <v>28</v>
      </c>
      <c r="B29" s="127" t="s">
        <v>99</v>
      </c>
      <c r="C29" s="127"/>
      <c r="D29" s="127"/>
      <c r="E29" s="127"/>
    </row>
    <row r="30" spans="1:9" ht="14.25">
      <c r="A30" s="57"/>
      <c r="B30" s="47"/>
      <c r="C30" s="134" t="s">
        <v>106</v>
      </c>
      <c r="D30" s="134"/>
      <c r="E30" s="134"/>
      <c r="F30" s="134"/>
      <c r="G30" s="134"/>
      <c r="H30" s="134"/>
      <c r="I30" s="134"/>
    </row>
    <row r="31" spans="1:9" ht="14.25">
      <c r="A31" s="57"/>
      <c r="B31" s="47"/>
      <c r="C31" s="134"/>
      <c r="D31" s="134"/>
      <c r="E31" s="134"/>
      <c r="F31" s="134"/>
      <c r="G31" s="134"/>
      <c r="H31" s="134"/>
      <c r="I31" s="134"/>
    </row>
    <row r="32" spans="1:9" ht="14.25">
      <c r="A32" s="57"/>
      <c r="B32" s="47"/>
      <c r="C32" s="134"/>
      <c r="D32" s="134"/>
      <c r="E32" s="134"/>
      <c r="F32" s="134"/>
      <c r="G32" s="134"/>
      <c r="H32" s="134"/>
      <c r="I32" s="134"/>
    </row>
    <row r="33" spans="1:9" ht="15" customHeight="1">
      <c r="A33" s="49"/>
      <c r="C33" s="53"/>
      <c r="D33" s="53"/>
      <c r="E33" s="53"/>
      <c r="F33" s="53"/>
      <c r="G33" s="53"/>
      <c r="H33" s="53"/>
      <c r="I33" s="53"/>
    </row>
    <row r="34" spans="1:5" ht="15">
      <c r="A34" s="58" t="s">
        <v>29</v>
      </c>
      <c r="B34" s="127" t="s">
        <v>101</v>
      </c>
      <c r="C34" s="127"/>
      <c r="D34" s="127"/>
      <c r="E34" s="127"/>
    </row>
    <row r="35" spans="1:9" ht="14.25">
      <c r="A35" s="57"/>
      <c r="B35" s="47"/>
      <c r="C35" s="134" t="s">
        <v>109</v>
      </c>
      <c r="D35" s="134"/>
      <c r="E35" s="134"/>
      <c r="F35" s="134"/>
      <c r="G35" s="134"/>
      <c r="H35" s="134"/>
      <c r="I35" s="134"/>
    </row>
    <row r="36" spans="1:9" ht="14.25">
      <c r="A36" s="57"/>
      <c r="B36" s="47"/>
      <c r="C36" s="134"/>
      <c r="D36" s="134"/>
      <c r="E36" s="134"/>
      <c r="F36" s="134"/>
      <c r="G36" s="134"/>
      <c r="H36" s="134"/>
      <c r="I36" s="134"/>
    </row>
    <row r="37" spans="1:9" ht="14.25">
      <c r="A37" s="57"/>
      <c r="B37" s="47"/>
      <c r="C37" s="134"/>
      <c r="D37" s="134"/>
      <c r="E37" s="134"/>
      <c r="F37" s="134"/>
      <c r="G37" s="134"/>
      <c r="H37" s="134"/>
      <c r="I37" s="134"/>
    </row>
    <row r="38" spans="1:9" ht="15" customHeight="1">
      <c r="A38" s="49"/>
      <c r="C38" s="53"/>
      <c r="D38" s="53"/>
      <c r="E38" s="53"/>
      <c r="F38" s="53"/>
      <c r="G38" s="53"/>
      <c r="H38" s="53"/>
      <c r="I38" s="53"/>
    </row>
    <row r="39" spans="1:4" ht="15">
      <c r="A39" s="58" t="s">
        <v>30</v>
      </c>
      <c r="B39" s="127" t="s">
        <v>100</v>
      </c>
      <c r="C39" s="127"/>
      <c r="D39" s="127"/>
    </row>
    <row r="40" spans="1:9" ht="14.25">
      <c r="A40" s="57"/>
      <c r="B40" s="47"/>
      <c r="C40" s="134" t="s">
        <v>109</v>
      </c>
      <c r="D40" s="134"/>
      <c r="E40" s="134"/>
      <c r="F40" s="134"/>
      <c r="G40" s="134"/>
      <c r="H40" s="134"/>
      <c r="I40" s="134"/>
    </row>
    <row r="41" spans="1:9" ht="14.25">
      <c r="A41" s="57"/>
      <c r="B41" s="47"/>
      <c r="C41" s="134"/>
      <c r="D41" s="134"/>
      <c r="E41" s="134"/>
      <c r="F41" s="134"/>
      <c r="G41" s="134"/>
      <c r="H41" s="134"/>
      <c r="I41" s="134"/>
    </row>
    <row r="42" spans="1:9" ht="14.25">
      <c r="A42" s="57"/>
      <c r="B42" s="54"/>
      <c r="C42" s="134"/>
      <c r="D42" s="134"/>
      <c r="E42" s="134"/>
      <c r="F42" s="134"/>
      <c r="G42" s="134"/>
      <c r="H42" s="134"/>
      <c r="I42" s="134"/>
    </row>
    <row r="43" spans="1:9" ht="15" customHeight="1">
      <c r="A43" s="49"/>
      <c r="C43" s="53"/>
      <c r="D43" s="53"/>
      <c r="E43" s="53"/>
      <c r="F43" s="53"/>
      <c r="G43" s="53"/>
      <c r="H43" s="53"/>
      <c r="I43" s="53"/>
    </row>
    <row r="44" spans="1:5" ht="15">
      <c r="A44" s="58" t="s">
        <v>31</v>
      </c>
      <c r="B44" s="127" t="s">
        <v>102</v>
      </c>
      <c r="C44" s="127"/>
      <c r="D44" s="127"/>
      <c r="E44" s="127"/>
    </row>
    <row r="45" spans="3:9" ht="14.25">
      <c r="C45" s="134" t="s">
        <v>109</v>
      </c>
      <c r="D45" s="134"/>
      <c r="E45" s="134"/>
      <c r="F45" s="134"/>
      <c r="G45" s="134"/>
      <c r="H45" s="134"/>
      <c r="I45" s="134"/>
    </row>
    <row r="46" spans="3:9" ht="14.25">
      <c r="C46" s="134"/>
      <c r="D46" s="134"/>
      <c r="E46" s="134"/>
      <c r="F46" s="134"/>
      <c r="G46" s="134"/>
      <c r="H46" s="134"/>
      <c r="I46" s="134"/>
    </row>
    <row r="47" spans="3:9" ht="14.25">
      <c r="C47" s="134"/>
      <c r="D47" s="134"/>
      <c r="E47" s="134"/>
      <c r="F47" s="134"/>
      <c r="G47" s="134"/>
      <c r="H47" s="134"/>
      <c r="I47" s="134"/>
    </row>
    <row r="48" ht="15" customHeight="1"/>
    <row r="49" ht="15" customHeight="1" thickBot="1"/>
    <row r="50" spans="1:9" ht="14.25" customHeight="1">
      <c r="A50" s="128" t="s">
        <v>166</v>
      </c>
      <c r="B50" s="129"/>
      <c r="C50" s="129"/>
      <c r="D50" s="129"/>
      <c r="E50" s="129"/>
      <c r="F50" s="129"/>
      <c r="G50" s="129"/>
      <c r="H50" s="129"/>
      <c r="I50" s="130"/>
    </row>
    <row r="51" spans="1:9" ht="24.75" customHeight="1" thickBot="1">
      <c r="A51" s="131"/>
      <c r="B51" s="132"/>
      <c r="C51" s="132"/>
      <c r="D51" s="132"/>
      <c r="E51" s="132"/>
      <c r="F51" s="132"/>
      <c r="G51" s="132"/>
      <c r="H51" s="132"/>
      <c r="I51" s="133"/>
    </row>
  </sheetData>
  <sheetProtection/>
  <mergeCells count="20">
    <mergeCell ref="C14:I17"/>
    <mergeCell ref="A6:I7"/>
    <mergeCell ref="B39:D39"/>
    <mergeCell ref="A1:I3"/>
    <mergeCell ref="A5:I5"/>
    <mergeCell ref="B8:C8"/>
    <mergeCell ref="C9:I11"/>
    <mergeCell ref="C35:I37"/>
    <mergeCell ref="B13:C13"/>
    <mergeCell ref="B19:D19"/>
    <mergeCell ref="B44:E44"/>
    <mergeCell ref="A50:I51"/>
    <mergeCell ref="C40:I42"/>
    <mergeCell ref="C45:I47"/>
    <mergeCell ref="C20:I22"/>
    <mergeCell ref="C25:I27"/>
    <mergeCell ref="C30:I32"/>
    <mergeCell ref="B24:D24"/>
    <mergeCell ref="B29:E29"/>
    <mergeCell ref="B34:E34"/>
  </mergeCells>
  <hyperlinks>
    <hyperlink ref="B13" location="'Celková tabulka'!A1" display="Celková tabulka"/>
    <hyperlink ref="B19" location="'El. list pro zápis RYCHLOST'!A1" display="El. list pro zápis RYCHLOST"/>
    <hyperlink ref="B24" location="'El. list pro zápis ODRAZY'!A1" display="El. list pro zápis ODRAZY"/>
    <hyperlink ref="B29" location="'El. list pro zápis ODHODY+FLEX.'!A1" display="El. list pro zápis ODHODY+FLEX."/>
    <hyperlink ref="B34" location="'Tisk listu pro zápis RYCHLOST'!A1" display="Tisk listu pro zápis RYCHLOST"/>
    <hyperlink ref="B39" location="'Tisk listu pro zápis ODRAZY'!A1" display="Tisk listu pro zápis ODRAZY"/>
    <hyperlink ref="B44" location="'Tisk listu pro zápis ODH.+FLEX.'!A1" display="Tisk listu pro zápis ODH.+FLEX."/>
    <hyperlink ref="B8:C8" location="'Úvodní informace'!A1" display="Úvodní informace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5"/>
  <sheetViews>
    <sheetView tabSelected="1" zoomScale="85" zoomScaleNormal="85" zoomScalePageLayoutView="115" workbookViewId="0" topLeftCell="A13">
      <selection activeCell="G34" sqref="G34"/>
    </sheetView>
  </sheetViews>
  <sheetFormatPr defaultColWidth="9.140625" defaultRowHeight="15"/>
  <cols>
    <col min="1" max="1" width="7.421875" style="71" customWidth="1"/>
    <col min="2" max="2" width="24.57421875" style="71" customWidth="1"/>
    <col min="3" max="3" width="12.28125" style="71" customWidth="1"/>
    <col min="4" max="7" width="9.140625" style="71" customWidth="1"/>
    <col min="8" max="8" width="13.140625" style="71" customWidth="1"/>
    <col min="9" max="9" width="13.00390625" style="71" customWidth="1"/>
    <col min="10" max="10" width="13.28125" style="71" customWidth="1"/>
    <col min="11" max="11" width="9.140625" style="71" customWidth="1"/>
    <col min="12" max="12" width="12.00390625" style="71" customWidth="1"/>
    <col min="13" max="13" width="9.140625" style="71" customWidth="1"/>
    <col min="14" max="14" width="10.00390625" style="71" customWidth="1"/>
    <col min="15" max="15" width="10.28125" style="71" customWidth="1"/>
    <col min="16" max="16384" width="9.140625" style="71" customWidth="1"/>
  </cols>
  <sheetData>
    <row r="1" spans="2:15" ht="11.25" customHeight="1">
      <c r="B1" s="152" t="s">
        <v>66</v>
      </c>
      <c r="C1" s="173"/>
      <c r="D1" s="154"/>
      <c r="E1" s="179">
        <v>43421</v>
      </c>
      <c r="F1" s="180"/>
      <c r="G1" s="181"/>
      <c r="I1" s="152" t="s">
        <v>23</v>
      </c>
      <c r="J1" s="153"/>
      <c r="K1" s="154"/>
      <c r="L1" s="162" t="s">
        <v>211</v>
      </c>
      <c r="M1" s="163"/>
      <c r="N1" s="163"/>
      <c r="O1" s="164"/>
    </row>
    <row r="2" spans="2:15" ht="11.25" customHeight="1" thickBot="1">
      <c r="B2" s="155"/>
      <c r="C2" s="174"/>
      <c r="D2" s="157"/>
      <c r="E2" s="182"/>
      <c r="F2" s="183"/>
      <c r="G2" s="184"/>
      <c r="I2" s="155"/>
      <c r="J2" s="156"/>
      <c r="K2" s="157"/>
      <c r="L2" s="165"/>
      <c r="M2" s="166"/>
      <c r="N2" s="166"/>
      <c r="O2" s="167"/>
    </row>
    <row r="3" spans="1:15" ht="22.5" customHeight="1" thickBot="1">
      <c r="A3" s="168"/>
      <c r="B3" s="160" t="s">
        <v>0</v>
      </c>
      <c r="C3" s="177" t="s">
        <v>65</v>
      </c>
      <c r="D3" s="170" t="s">
        <v>60</v>
      </c>
      <c r="E3" s="175" t="s">
        <v>63</v>
      </c>
      <c r="F3" s="150" t="s">
        <v>1</v>
      </c>
      <c r="G3" s="150" t="s">
        <v>2</v>
      </c>
      <c r="H3" s="148" t="s">
        <v>3</v>
      </c>
      <c r="I3" s="158" t="s">
        <v>4</v>
      </c>
      <c r="J3" s="159"/>
      <c r="K3" s="160" t="s">
        <v>10</v>
      </c>
      <c r="L3" s="161"/>
      <c r="M3" s="158" t="s">
        <v>5</v>
      </c>
      <c r="N3" s="159"/>
      <c r="O3" s="72" t="s">
        <v>11</v>
      </c>
    </row>
    <row r="4" spans="1:20" ht="28.5" customHeight="1">
      <c r="A4" s="169"/>
      <c r="B4" s="172"/>
      <c r="C4" s="178"/>
      <c r="D4" s="171"/>
      <c r="E4" s="176"/>
      <c r="F4" s="151"/>
      <c r="G4" s="151"/>
      <c r="H4" s="149"/>
      <c r="I4" s="73" t="s">
        <v>8</v>
      </c>
      <c r="J4" s="74" t="s">
        <v>9</v>
      </c>
      <c r="K4" s="75" t="s">
        <v>6</v>
      </c>
      <c r="L4" s="76" t="s">
        <v>7</v>
      </c>
      <c r="M4" s="73" t="s">
        <v>13</v>
      </c>
      <c r="N4" s="74" t="s">
        <v>12</v>
      </c>
      <c r="O4" s="77" t="s">
        <v>49</v>
      </c>
      <c r="P4" s="78"/>
      <c r="Q4" s="139" t="s">
        <v>114</v>
      </c>
      <c r="R4" s="140"/>
      <c r="S4" s="140"/>
      <c r="T4" s="141"/>
    </row>
    <row r="5" spans="1:20" ht="29.25" thickBot="1">
      <c r="A5" s="79"/>
      <c r="B5" s="80"/>
      <c r="C5" s="81"/>
      <c r="D5" s="82" t="s">
        <v>61</v>
      </c>
      <c r="E5" s="82" t="s">
        <v>64</v>
      </c>
      <c r="F5" s="82" t="s">
        <v>14</v>
      </c>
      <c r="G5" s="82" t="s">
        <v>15</v>
      </c>
      <c r="H5" s="83" t="s">
        <v>62</v>
      </c>
      <c r="I5" s="84" t="s">
        <v>16</v>
      </c>
      <c r="J5" s="85" t="s">
        <v>17</v>
      </c>
      <c r="K5" s="86" t="s">
        <v>18</v>
      </c>
      <c r="L5" s="87" t="s">
        <v>19</v>
      </c>
      <c r="M5" s="84" t="s">
        <v>20</v>
      </c>
      <c r="N5" s="85" t="s">
        <v>21</v>
      </c>
      <c r="O5" s="88" t="s">
        <v>22</v>
      </c>
      <c r="Q5" s="142"/>
      <c r="R5" s="143"/>
      <c r="S5" s="143"/>
      <c r="T5" s="144"/>
    </row>
    <row r="6" spans="1:20" ht="14.25">
      <c r="A6" s="89">
        <v>1</v>
      </c>
      <c r="B6" s="124" t="s">
        <v>192</v>
      </c>
      <c r="C6" s="90">
        <f>$E$1</f>
        <v>43421</v>
      </c>
      <c r="D6" s="91">
        <v>2002</v>
      </c>
      <c r="E6" s="92" t="s">
        <v>181</v>
      </c>
      <c r="F6" s="93">
        <v>174</v>
      </c>
      <c r="G6" s="93">
        <v>68</v>
      </c>
      <c r="H6" s="94" t="s">
        <v>194</v>
      </c>
      <c r="I6" s="95">
        <f>MIN('El. list pro zápis RYCHLOST'!C7:D7)</f>
        <v>3.116</v>
      </c>
      <c r="J6" s="96">
        <f>MIN('El. list pro zápis RYCHLOST'!E7:F7)</f>
        <v>3.637</v>
      </c>
      <c r="K6" s="97">
        <f>MAX('El. list pro zápis ODRAZY'!C7:D7)</f>
        <v>251</v>
      </c>
      <c r="L6" s="96">
        <f>MAX('El. list pro zápis ODRAZY'!E7:F7)</f>
        <v>27.49</v>
      </c>
      <c r="M6" s="95">
        <f>MAX('El. list pro zápis ODHODY+FLEX.'!C7:D7)</f>
        <v>9.58</v>
      </c>
      <c r="N6" s="96">
        <f>MAX('El. list pro zápis ODHODY+FLEX.'!E7:F7)</f>
        <v>7.98</v>
      </c>
      <c r="O6" s="98">
        <f>'El. list pro zápis ODHODY+FLEX.'!G7</f>
        <v>24</v>
      </c>
      <c r="Q6" s="142"/>
      <c r="R6" s="143"/>
      <c r="S6" s="143"/>
      <c r="T6" s="144"/>
    </row>
    <row r="7" spans="1:20" ht="15" thickBot="1">
      <c r="A7" s="99">
        <v>2</v>
      </c>
      <c r="B7" s="124" t="s">
        <v>197</v>
      </c>
      <c r="C7" s="101">
        <f>$E$1</f>
        <v>43421</v>
      </c>
      <c r="D7" s="102">
        <v>2001</v>
      </c>
      <c r="E7" s="103" t="s">
        <v>181</v>
      </c>
      <c r="F7" s="104">
        <v>186</v>
      </c>
      <c r="G7" s="104">
        <v>66</v>
      </c>
      <c r="H7" s="105" t="s">
        <v>183</v>
      </c>
      <c r="I7" s="106">
        <f>MIN('El. list pro zápis RYCHLOST'!C8:D8)</f>
        <v>3.099</v>
      </c>
      <c r="J7" s="107">
        <f>MIN('El. list pro zápis RYCHLOST'!E8:F8)</f>
        <v>3.3600000000000003</v>
      </c>
      <c r="K7" s="108">
        <f>MAX('El. list pro zápis ODRAZY'!C8:D8)</f>
        <v>249</v>
      </c>
      <c r="L7" s="107">
        <f>MAX('El. list pro zápis ODRAZY'!E8:F8)</f>
        <v>26.36</v>
      </c>
      <c r="M7" s="106">
        <f>MAX('El. list pro zápis ODHODY+FLEX.'!C8:D8)</f>
        <v>8.12</v>
      </c>
      <c r="N7" s="107">
        <f>MAX('El. list pro zápis ODHODY+FLEX.'!E8:F8)</f>
        <v>13.39</v>
      </c>
      <c r="O7" s="109">
        <f>'El. list pro zápis ODHODY+FLEX.'!G8</f>
        <v>8</v>
      </c>
      <c r="Q7" s="145"/>
      <c r="R7" s="146"/>
      <c r="S7" s="146"/>
      <c r="T7" s="147"/>
    </row>
    <row r="8" spans="1:15" ht="14.25">
      <c r="A8" s="99">
        <v>3</v>
      </c>
      <c r="B8" s="124" t="s">
        <v>177</v>
      </c>
      <c r="C8" s="101">
        <f aca="true" t="shared" si="0" ref="C8:C71">$E$1</f>
        <v>43421</v>
      </c>
      <c r="D8" s="102">
        <v>2002</v>
      </c>
      <c r="E8" s="103" t="s">
        <v>181</v>
      </c>
      <c r="F8" s="104"/>
      <c r="G8" s="104"/>
      <c r="H8" s="105" t="s">
        <v>183</v>
      </c>
      <c r="I8" s="106">
        <f>MIN('El. list pro zápis RYCHLOST'!C9:D9)</f>
        <v>0</v>
      </c>
      <c r="J8" s="107">
        <f>MIN('El. list pro zápis RYCHLOST'!E9:F9)</f>
        <v>0</v>
      </c>
      <c r="K8" s="108">
        <f>MAX('El. list pro zápis ODRAZY'!C9:D9)</f>
        <v>0</v>
      </c>
      <c r="L8" s="107">
        <f>MAX('El. list pro zápis ODRAZY'!E9:F9)</f>
        <v>0</v>
      </c>
      <c r="M8" s="106">
        <f>MAX('El. list pro zápis ODHODY+FLEX.'!C9:D9)</f>
        <v>0</v>
      </c>
      <c r="N8" s="107">
        <f>MAX('El. list pro zápis ODHODY+FLEX.'!E9:F9)</f>
        <v>0</v>
      </c>
      <c r="O8" s="109">
        <f>'El. list pro zápis ODHODY+FLEX.'!G9</f>
        <v>0</v>
      </c>
    </row>
    <row r="9" spans="1:15" ht="14.25">
      <c r="A9" s="99">
        <v>4</v>
      </c>
      <c r="B9" s="124" t="s">
        <v>193</v>
      </c>
      <c r="C9" s="101">
        <f t="shared" si="0"/>
        <v>43421</v>
      </c>
      <c r="D9" s="102">
        <v>2002</v>
      </c>
      <c r="E9" s="103" t="s">
        <v>181</v>
      </c>
      <c r="F9" s="104"/>
      <c r="G9" s="104"/>
      <c r="H9" s="105" t="s">
        <v>196</v>
      </c>
      <c r="I9" s="106">
        <f>MIN('El. list pro zápis RYCHLOST'!C10:D10)</f>
        <v>0</v>
      </c>
      <c r="J9" s="107">
        <f>MIN('El. list pro zápis RYCHLOST'!E10:F10)</f>
        <v>0</v>
      </c>
      <c r="K9" s="108">
        <f>MAX('El. list pro zápis ODRAZY'!C10:D10)</f>
        <v>0</v>
      </c>
      <c r="L9" s="107">
        <f>MAX('El. list pro zápis ODRAZY'!E10:F10)</f>
        <v>0</v>
      </c>
      <c r="M9" s="106">
        <f>MAX('El. list pro zápis ODHODY+FLEX.'!C10:D10)</f>
        <v>0</v>
      </c>
      <c r="N9" s="107">
        <f>MAX('El. list pro zápis ODHODY+FLEX.'!E10:F10)</f>
        <v>0</v>
      </c>
      <c r="O9" s="109">
        <f>'El. list pro zápis ODHODY+FLEX.'!G10</f>
        <v>0</v>
      </c>
    </row>
    <row r="10" spans="1:15" ht="14.25">
      <c r="A10" s="99">
        <v>5</v>
      </c>
      <c r="B10" s="124" t="s">
        <v>174</v>
      </c>
      <c r="C10" s="101">
        <f t="shared" si="0"/>
        <v>43421</v>
      </c>
      <c r="D10" s="102">
        <v>2000</v>
      </c>
      <c r="E10" s="103" t="s">
        <v>181</v>
      </c>
      <c r="F10" s="104">
        <v>198</v>
      </c>
      <c r="G10" s="104">
        <v>123</v>
      </c>
      <c r="H10" s="105" t="s">
        <v>186</v>
      </c>
      <c r="I10" s="106">
        <f>MIN('El. list pro zápis RYCHLOST'!C11:D11)</f>
        <v>3.327</v>
      </c>
      <c r="J10" s="107">
        <f>MIN('El. list pro zápis RYCHLOST'!E11:F11)</f>
        <v>3.773</v>
      </c>
      <c r="K10" s="108">
        <f>MAX('El. list pro zápis ODRAZY'!C11:D11)</f>
        <v>248</v>
      </c>
      <c r="L10" s="107">
        <f>MAX('El. list pro zápis ODRAZY'!E11:F11)</f>
        <v>0</v>
      </c>
      <c r="M10" s="106">
        <f>MAX('El. list pro zápis ODHODY+FLEX.'!C11:D11)</f>
        <v>14.07</v>
      </c>
      <c r="N10" s="107">
        <f>MAX('El. list pro zápis ODHODY+FLEX.'!E11:F11)</f>
        <v>20.64</v>
      </c>
      <c r="O10" s="109">
        <f>'El. list pro zápis ODHODY+FLEX.'!G11</f>
        <v>3</v>
      </c>
    </row>
    <row r="11" spans="1:15" ht="14.25">
      <c r="A11" s="99">
        <v>6</v>
      </c>
      <c r="B11" s="124" t="s">
        <v>173</v>
      </c>
      <c r="C11" s="101">
        <f t="shared" si="0"/>
        <v>43421</v>
      </c>
      <c r="D11" s="102">
        <v>2003</v>
      </c>
      <c r="E11" s="103" t="s">
        <v>182</v>
      </c>
      <c r="F11" s="104"/>
      <c r="G11" s="104"/>
      <c r="H11" s="105" t="s">
        <v>187</v>
      </c>
      <c r="I11" s="106">
        <f>MIN('El. list pro zápis RYCHLOST'!C12:D12)</f>
        <v>0</v>
      </c>
      <c r="J11" s="107">
        <f>MIN('El. list pro zápis RYCHLOST'!E12:F12)</f>
        <v>0</v>
      </c>
      <c r="K11" s="108">
        <f>MAX('El. list pro zápis ODRAZY'!C12:D12)</f>
        <v>0</v>
      </c>
      <c r="L11" s="107">
        <f>MAX('El. list pro zápis ODRAZY'!E12:F12)</f>
        <v>0</v>
      </c>
      <c r="M11" s="106">
        <f>MAX('El. list pro zápis ODHODY+FLEX.'!C12:D12)</f>
        <v>0</v>
      </c>
      <c r="N11" s="107">
        <f>MAX('El. list pro zápis ODHODY+FLEX.'!E12:F12)</f>
        <v>0</v>
      </c>
      <c r="O11" s="109">
        <f>'El. list pro zápis ODHODY+FLEX.'!G12</f>
        <v>0</v>
      </c>
    </row>
    <row r="12" spans="1:15" ht="14.25">
      <c r="A12" s="99">
        <v>7</v>
      </c>
      <c r="B12" s="124" t="s">
        <v>198</v>
      </c>
      <c r="C12" s="101">
        <f t="shared" si="0"/>
        <v>43421</v>
      </c>
      <c r="D12" s="102">
        <v>2003</v>
      </c>
      <c r="E12" s="103" t="s">
        <v>181</v>
      </c>
      <c r="F12" s="104">
        <v>180</v>
      </c>
      <c r="G12" s="104">
        <v>67</v>
      </c>
      <c r="H12" s="105" t="s">
        <v>189</v>
      </c>
      <c r="I12" s="106">
        <f>MIN('El. list pro zápis RYCHLOST'!C13:D13)</f>
        <v>2.883</v>
      </c>
      <c r="J12" s="107">
        <f>MIN('El. list pro zápis RYCHLOST'!E13:F13)</f>
        <v>3.2380000000000004</v>
      </c>
      <c r="K12" s="108">
        <f>MAX('El. list pro zápis ODRAZY'!C13:D13)</f>
        <v>243</v>
      </c>
      <c r="L12" s="107">
        <f>MAX('El. list pro zápis ODRAZY'!E13:F13)</f>
        <v>27.84</v>
      </c>
      <c r="M12" s="106">
        <f>MAX('El. list pro zápis ODHODY+FLEX.'!C13:D13)</f>
        <v>8.77</v>
      </c>
      <c r="N12" s="107">
        <f>MAX('El. list pro zápis ODHODY+FLEX.'!E13:F13)</f>
        <v>13.76</v>
      </c>
      <c r="O12" s="109">
        <f>'El. list pro zápis ODHODY+FLEX.'!G13</f>
        <v>6</v>
      </c>
    </row>
    <row r="13" spans="1:15" ht="14.25">
      <c r="A13" s="99">
        <v>8</v>
      </c>
      <c r="B13" s="124" t="s">
        <v>199</v>
      </c>
      <c r="C13" s="101">
        <f t="shared" si="0"/>
        <v>43421</v>
      </c>
      <c r="D13" s="102">
        <v>2003</v>
      </c>
      <c r="E13" s="103" t="s">
        <v>181</v>
      </c>
      <c r="F13" s="104">
        <v>186</v>
      </c>
      <c r="G13" s="104">
        <v>73</v>
      </c>
      <c r="H13" s="105" t="s">
        <v>209</v>
      </c>
      <c r="I13" s="106">
        <f>MIN('El. list pro zápis RYCHLOST'!C14:D14)</f>
        <v>3.26</v>
      </c>
      <c r="J13" s="107">
        <f>MIN('El. list pro zápis RYCHLOST'!E14:F14)</f>
        <v>3.6189999999999998</v>
      </c>
      <c r="K13" s="108">
        <f>MAX('El. list pro zápis ODRAZY'!C14:D14)</f>
        <v>226</v>
      </c>
      <c r="L13" s="107">
        <f>MAX('El. list pro zápis ODRAZY'!E14:F14)</f>
        <v>24.7</v>
      </c>
      <c r="M13" s="106">
        <f>MAX('El. list pro zápis ODHODY+FLEX.'!C14:D14)</f>
        <v>7.83</v>
      </c>
      <c r="N13" s="107">
        <f>MAX('El. list pro zápis ODHODY+FLEX.'!E14:F14)</f>
        <v>12.06</v>
      </c>
      <c r="O13" s="109">
        <f>'El. list pro zápis ODHODY+FLEX.'!G14</f>
        <v>11</v>
      </c>
    </row>
    <row r="14" spans="1:15" ht="14.25">
      <c r="A14" s="99">
        <v>9</v>
      </c>
      <c r="B14" s="124" t="s">
        <v>179</v>
      </c>
      <c r="C14" s="101">
        <f t="shared" si="0"/>
        <v>43421</v>
      </c>
      <c r="D14" s="102">
        <v>2003</v>
      </c>
      <c r="E14" s="103" t="s">
        <v>181</v>
      </c>
      <c r="F14" s="104"/>
      <c r="G14" s="104"/>
      <c r="H14" s="105" t="s">
        <v>185</v>
      </c>
      <c r="I14" s="106">
        <f>MIN('El. list pro zápis RYCHLOST'!C15:D15)</f>
        <v>0</v>
      </c>
      <c r="J14" s="107">
        <f>MIN('El. list pro zápis RYCHLOST'!E15:F15)</f>
        <v>0</v>
      </c>
      <c r="K14" s="108">
        <f>MAX('El. list pro zápis ODRAZY'!C15:D15)</f>
        <v>0</v>
      </c>
      <c r="L14" s="107">
        <f>MAX('El. list pro zápis ODRAZY'!E15:F15)</f>
        <v>0</v>
      </c>
      <c r="M14" s="106">
        <f>MAX('El. list pro zápis ODHODY+FLEX.'!C15:D15)</f>
        <v>0</v>
      </c>
      <c r="N14" s="107">
        <f>MAX('El. list pro zápis ODHODY+FLEX.'!E15:F15)</f>
        <v>0</v>
      </c>
      <c r="O14" s="109">
        <f>'El. list pro zápis ODHODY+FLEX.'!G15</f>
        <v>0</v>
      </c>
    </row>
    <row r="15" spans="1:15" ht="14.25">
      <c r="A15" s="99">
        <v>10</v>
      </c>
      <c r="B15" s="124" t="s">
        <v>176</v>
      </c>
      <c r="C15" s="101">
        <f t="shared" si="0"/>
        <v>43421</v>
      </c>
      <c r="D15" s="102">
        <v>2002</v>
      </c>
      <c r="E15" s="103" t="s">
        <v>182</v>
      </c>
      <c r="F15" s="104">
        <v>170</v>
      </c>
      <c r="G15" s="104">
        <v>61</v>
      </c>
      <c r="H15" s="105" t="s">
        <v>185</v>
      </c>
      <c r="I15" s="106">
        <f>MIN('El. list pro zápis RYCHLOST'!C16:D16)</f>
        <v>3.569</v>
      </c>
      <c r="J15" s="107">
        <f>MIN('El. list pro zápis RYCHLOST'!E16:F16)</f>
        <v>3.9909999999999997</v>
      </c>
      <c r="K15" s="108">
        <f>MAX('El. list pro zápis ODRAZY'!C16:D16)</f>
        <v>218</v>
      </c>
      <c r="L15" s="107">
        <f>MAX('El. list pro zápis ODRAZY'!E16:F16)</f>
        <v>23.25</v>
      </c>
      <c r="M15" s="106">
        <f>MAX('El. list pro zápis ODHODY+FLEX.'!C16:D16)</f>
        <v>12.25</v>
      </c>
      <c r="N15" s="107">
        <f>MAX('El. list pro zápis ODHODY+FLEX.'!E16:F16)</f>
        <v>12.79</v>
      </c>
      <c r="O15" s="109">
        <f>'El. list pro zápis ODHODY+FLEX.'!G16</f>
        <v>20</v>
      </c>
    </row>
    <row r="16" spans="1:15" ht="14.25">
      <c r="A16" s="99">
        <v>11</v>
      </c>
      <c r="B16" s="124" t="s">
        <v>168</v>
      </c>
      <c r="C16" s="101">
        <f t="shared" si="0"/>
        <v>43421</v>
      </c>
      <c r="D16" s="102">
        <v>2001</v>
      </c>
      <c r="E16" s="103" t="s">
        <v>182</v>
      </c>
      <c r="F16" s="104">
        <v>162</v>
      </c>
      <c r="G16" s="104">
        <v>55</v>
      </c>
      <c r="H16" s="105" t="s">
        <v>62</v>
      </c>
      <c r="I16" s="106">
        <f>MIN('El. list pro zápis RYCHLOST'!C17:D17)</f>
        <v>0</v>
      </c>
      <c r="J16" s="107">
        <f>MIN('El. list pro zápis RYCHLOST'!E17:F17)</f>
        <v>0</v>
      </c>
      <c r="K16" s="108">
        <f>MAX('El. list pro zápis ODRAZY'!C17:D17)</f>
        <v>0</v>
      </c>
      <c r="L16" s="107">
        <f>MAX('El. list pro zápis ODRAZY'!E17:F17)</f>
        <v>0</v>
      </c>
      <c r="M16" s="106">
        <f>MAX('El. list pro zápis ODHODY+FLEX.'!C17:D17)</f>
        <v>7.03</v>
      </c>
      <c r="N16" s="107">
        <f>MAX('El. list pro zápis ODHODY+FLEX.'!E17:F17)</f>
        <v>0</v>
      </c>
      <c r="O16" s="109">
        <f>'El. list pro zápis ODHODY+FLEX.'!G17</f>
        <v>0</v>
      </c>
    </row>
    <row r="17" spans="1:15" ht="14.25">
      <c r="A17" s="99">
        <v>12</v>
      </c>
      <c r="B17" s="124" t="s">
        <v>200</v>
      </c>
      <c r="C17" s="101">
        <f t="shared" si="0"/>
        <v>43421</v>
      </c>
      <c r="D17" s="102">
        <v>2003</v>
      </c>
      <c r="E17" s="103" t="s">
        <v>182</v>
      </c>
      <c r="F17" s="104">
        <v>158</v>
      </c>
      <c r="G17" s="104">
        <v>53</v>
      </c>
      <c r="H17" s="105" t="s">
        <v>62</v>
      </c>
      <c r="I17" s="106">
        <f>MIN('El. list pro zápis RYCHLOST'!C18:D18)</f>
        <v>3.185</v>
      </c>
      <c r="J17" s="107">
        <f>MIN('El. list pro zápis RYCHLOST'!E18:F18)</f>
        <v>3.557</v>
      </c>
      <c r="K17" s="108">
        <f>MAX('El. list pro zápis ODRAZY'!C18:D18)</f>
        <v>223</v>
      </c>
      <c r="L17" s="107">
        <f>MAX('El. list pro zápis ODRAZY'!E18:F18)</f>
        <v>23.51</v>
      </c>
      <c r="M17" s="106">
        <f>MAX('El. list pro zápis ODHODY+FLEX.'!C18:D18)</f>
        <v>9.9</v>
      </c>
      <c r="N17" s="107">
        <f>MAX('El. list pro zápis ODHODY+FLEX.'!E18:F18)</f>
        <v>10.67</v>
      </c>
      <c r="O17" s="109">
        <f>'El. list pro zápis ODHODY+FLEX.'!G18</f>
        <v>16</v>
      </c>
    </row>
    <row r="18" spans="1:15" ht="14.25">
      <c r="A18" s="99">
        <v>13</v>
      </c>
      <c r="B18" s="124" t="s">
        <v>170</v>
      </c>
      <c r="C18" s="101">
        <f t="shared" si="0"/>
        <v>43421</v>
      </c>
      <c r="D18" s="102">
        <v>2002</v>
      </c>
      <c r="E18" s="103" t="s">
        <v>181</v>
      </c>
      <c r="F18" s="104">
        <v>185</v>
      </c>
      <c r="G18" s="104">
        <v>80</v>
      </c>
      <c r="H18" s="105" t="s">
        <v>188</v>
      </c>
      <c r="I18" s="106">
        <f>MIN('El. list pro zápis RYCHLOST'!C19:D19)</f>
        <v>3.138</v>
      </c>
      <c r="J18" s="107">
        <f>MIN('El. list pro zápis RYCHLOST'!E19:F19)</f>
        <v>3.1950000000000003</v>
      </c>
      <c r="K18" s="108">
        <f>MAX('El. list pro zápis ODRAZY'!C19:D19)</f>
        <v>283</v>
      </c>
      <c r="L18" s="107">
        <f>MAX('El. list pro zápis ODRAZY'!E19:F19)</f>
        <v>31.52</v>
      </c>
      <c r="M18" s="106">
        <f>MAX('El. list pro zápis ODHODY+FLEX.'!C19:D19)</f>
        <v>11.02</v>
      </c>
      <c r="N18" s="107">
        <f>MAX('El. list pro zápis ODHODY+FLEX.'!E19:F19)</f>
        <v>20.12</v>
      </c>
      <c r="O18" s="109">
        <f>'El. list pro zápis ODHODY+FLEX.'!G19</f>
        <v>20</v>
      </c>
    </row>
    <row r="19" spans="1:15" ht="14.25">
      <c r="A19" s="99">
        <v>14</v>
      </c>
      <c r="B19" s="124" t="s">
        <v>201</v>
      </c>
      <c r="C19" s="101">
        <f t="shared" si="0"/>
        <v>43421</v>
      </c>
      <c r="D19" s="102">
        <v>2002</v>
      </c>
      <c r="E19" s="103" t="s">
        <v>181</v>
      </c>
      <c r="F19" s="104">
        <v>180</v>
      </c>
      <c r="G19" s="104">
        <v>76</v>
      </c>
      <c r="H19" s="105" t="s">
        <v>183</v>
      </c>
      <c r="I19" s="106">
        <f>MIN('El. list pro zápis RYCHLOST'!C20:D20)</f>
        <v>2.865</v>
      </c>
      <c r="J19" s="107">
        <f>MIN('El. list pro zápis RYCHLOST'!E20:F20)</f>
        <v>3.3019999999999996</v>
      </c>
      <c r="K19" s="108">
        <f>MAX('El. list pro zápis ODRAZY'!C20:D20)</f>
        <v>253</v>
      </c>
      <c r="L19" s="107">
        <f>MAX('El. list pro zápis ODRAZY'!E20:F20)</f>
        <v>26.28</v>
      </c>
      <c r="M19" s="106">
        <f>MAX('El. list pro zápis ODHODY+FLEX.'!C20:D20)</f>
        <v>9.78</v>
      </c>
      <c r="N19" s="107">
        <f>MAX('El. list pro zápis ODHODY+FLEX.'!E20:F20)</f>
        <v>15.75</v>
      </c>
      <c r="O19" s="109">
        <f>'El. list pro zápis ODHODY+FLEX.'!G20</f>
        <v>7</v>
      </c>
    </row>
    <row r="20" spans="1:15" ht="14.25">
      <c r="A20" s="99">
        <v>15</v>
      </c>
      <c r="B20" s="124" t="s">
        <v>167</v>
      </c>
      <c r="C20" s="101">
        <f t="shared" si="0"/>
        <v>43421</v>
      </c>
      <c r="D20" s="102">
        <v>2003</v>
      </c>
      <c r="E20" s="103" t="s">
        <v>181</v>
      </c>
      <c r="F20" s="104"/>
      <c r="G20" s="104"/>
      <c r="H20" s="105" t="s">
        <v>188</v>
      </c>
      <c r="I20" s="106">
        <f>MIN('El. list pro zápis RYCHLOST'!C21:D21)</f>
        <v>0</v>
      </c>
      <c r="J20" s="107">
        <f>MIN('El. list pro zápis RYCHLOST'!E21:F21)</f>
        <v>0</v>
      </c>
      <c r="K20" s="108">
        <f>MAX('El. list pro zápis ODRAZY'!C21:D21)</f>
        <v>0</v>
      </c>
      <c r="L20" s="107">
        <f>MAX('El. list pro zápis ODRAZY'!E21:F21)</f>
        <v>0</v>
      </c>
      <c r="M20" s="106">
        <f>MAX('El. list pro zápis ODHODY+FLEX.'!C21:D21)</f>
        <v>0</v>
      </c>
      <c r="N20" s="107">
        <f>MAX('El. list pro zápis ODHODY+FLEX.'!E21:F21)</f>
        <v>0</v>
      </c>
      <c r="O20" s="109">
        <f>'El. list pro zápis ODHODY+FLEX.'!G21</f>
        <v>0</v>
      </c>
    </row>
    <row r="21" spans="1:15" ht="14.25">
      <c r="A21" s="99">
        <v>16</v>
      </c>
      <c r="B21" s="124" t="s">
        <v>202</v>
      </c>
      <c r="C21" s="101">
        <f t="shared" si="0"/>
        <v>43421</v>
      </c>
      <c r="D21" s="102">
        <v>2003</v>
      </c>
      <c r="E21" s="103" t="s">
        <v>181</v>
      </c>
      <c r="F21" s="104"/>
      <c r="G21" s="104"/>
      <c r="H21" s="105" t="s">
        <v>186</v>
      </c>
      <c r="I21" s="106">
        <f>MIN('El. list pro zápis RYCHLOST'!C22:D22)</f>
        <v>0</v>
      </c>
      <c r="J21" s="107">
        <f>MIN('El. list pro zápis RYCHLOST'!E22:F22)</f>
        <v>0</v>
      </c>
      <c r="K21" s="108">
        <f>MAX('El. list pro zápis ODRAZY'!C22:D22)</f>
        <v>0</v>
      </c>
      <c r="L21" s="107">
        <f>MAX('El. list pro zápis ODRAZY'!E22:F22)</f>
        <v>0</v>
      </c>
      <c r="M21" s="106">
        <f>MAX('El. list pro zápis ODHODY+FLEX.'!C22:D22)</f>
        <v>0</v>
      </c>
      <c r="N21" s="107">
        <f>MAX('El. list pro zápis ODHODY+FLEX.'!E22:F22)</f>
        <v>0</v>
      </c>
      <c r="O21" s="109">
        <f>'El. list pro zápis ODHODY+FLEX.'!G22</f>
        <v>0</v>
      </c>
    </row>
    <row r="22" spans="1:15" ht="14.25">
      <c r="A22" s="99">
        <v>17</v>
      </c>
      <c r="B22" s="124" t="s">
        <v>172</v>
      </c>
      <c r="C22" s="101">
        <f t="shared" si="0"/>
        <v>43421</v>
      </c>
      <c r="D22" s="102">
        <v>2002</v>
      </c>
      <c r="E22" s="103" t="s">
        <v>182</v>
      </c>
      <c r="F22" s="104">
        <v>179</v>
      </c>
      <c r="G22" s="104">
        <v>62</v>
      </c>
      <c r="H22" s="105" t="s">
        <v>62</v>
      </c>
      <c r="I22" s="106">
        <f>MIN('El. list pro zápis RYCHLOST'!C23:D23)</f>
        <v>3.37</v>
      </c>
      <c r="J22" s="107">
        <f>MIN('El. list pro zápis RYCHLOST'!E23:F23)</f>
        <v>3.5380000000000003</v>
      </c>
      <c r="K22" s="108">
        <f>MAX('El. list pro zápis ODRAZY'!C23:D23)</f>
        <v>218</v>
      </c>
      <c r="L22" s="107">
        <f>MAX('El. list pro zápis ODRAZY'!E23:F23)</f>
        <v>24.61</v>
      </c>
      <c r="M22" s="106">
        <f>MAX('El. list pro zápis ODHODY+FLEX.'!C23:D23)</f>
        <v>7.52</v>
      </c>
      <c r="N22" s="107">
        <f>MAX('El. list pro zápis ODHODY+FLEX.'!E23:F23)</f>
        <v>6.05</v>
      </c>
      <c r="O22" s="109">
        <f>'El. list pro zápis ODHODY+FLEX.'!G23</f>
        <v>2</v>
      </c>
    </row>
    <row r="23" spans="1:15" ht="14.25">
      <c r="A23" s="99">
        <v>18</v>
      </c>
      <c r="B23" s="124" t="s">
        <v>169</v>
      </c>
      <c r="C23" s="101">
        <f t="shared" si="0"/>
        <v>43421</v>
      </c>
      <c r="D23" s="102">
        <v>2002</v>
      </c>
      <c r="E23" s="103" t="s">
        <v>182</v>
      </c>
      <c r="F23" s="104">
        <v>171</v>
      </c>
      <c r="G23" s="104">
        <v>69</v>
      </c>
      <c r="H23" s="105" t="s">
        <v>187</v>
      </c>
      <c r="I23" s="106">
        <f>MIN('El. list pro zápis RYCHLOST'!C24:D24)</f>
        <v>3.212</v>
      </c>
      <c r="J23" s="107">
        <f>MIN('El. list pro zápis RYCHLOST'!E24:F24)</f>
        <v>3.9000000000000004</v>
      </c>
      <c r="K23" s="108">
        <f>MAX('El. list pro zápis ODRAZY'!C24:D24)</f>
        <v>218</v>
      </c>
      <c r="L23" s="107">
        <f>MAX('El. list pro zápis ODRAZY'!E24:F24)</f>
        <v>0</v>
      </c>
      <c r="M23" s="106">
        <f>MAX('El. list pro zápis ODHODY+FLEX.'!C24:D24)</f>
        <v>12.65</v>
      </c>
      <c r="N23" s="107">
        <f>MAX('El. list pro zápis ODHODY+FLEX.'!E24:F24)</f>
        <v>13.7</v>
      </c>
      <c r="O23" s="109">
        <f>'El. list pro zápis ODHODY+FLEX.'!G24</f>
        <v>13</v>
      </c>
    </row>
    <row r="24" spans="1:15" ht="14.25">
      <c r="A24" s="99">
        <v>19</v>
      </c>
      <c r="B24" s="124" t="s">
        <v>171</v>
      </c>
      <c r="C24" s="101">
        <f t="shared" si="0"/>
        <v>43421</v>
      </c>
      <c r="D24" s="102">
        <v>2001</v>
      </c>
      <c r="E24" s="103" t="s">
        <v>181</v>
      </c>
      <c r="F24" s="104">
        <v>184</v>
      </c>
      <c r="G24" s="104">
        <v>74</v>
      </c>
      <c r="H24" s="105" t="s">
        <v>190</v>
      </c>
      <c r="I24" s="106">
        <f>MIN('El. list pro zápis RYCHLOST'!C25:D25)</f>
        <v>3.143</v>
      </c>
      <c r="J24" s="107">
        <f>MIN('El. list pro zápis RYCHLOST'!E25:F25)</f>
        <v>3.4459999999999997</v>
      </c>
      <c r="K24" s="108">
        <f>MAX('El. list pro zápis ODRAZY'!C25:D25)</f>
        <v>257</v>
      </c>
      <c r="L24" s="107">
        <f>MAX('El. list pro zápis ODRAZY'!E25:F25)</f>
        <v>31.51</v>
      </c>
      <c r="M24" s="106">
        <f>MAX('El. list pro zápis ODHODY+FLEX.'!C25:D25)</f>
        <v>12.02</v>
      </c>
      <c r="N24" s="107">
        <f>MAX('El. list pro zápis ODHODY+FLEX.'!E25:F25)</f>
        <v>14.84</v>
      </c>
      <c r="O24" s="109">
        <f>'El. list pro zápis ODHODY+FLEX.'!G25</f>
        <v>17</v>
      </c>
    </row>
    <row r="25" spans="1:15" ht="14.25">
      <c r="A25" s="99">
        <v>20</v>
      </c>
      <c r="B25" s="124" t="s">
        <v>175</v>
      </c>
      <c r="C25" s="101">
        <f t="shared" si="0"/>
        <v>43421</v>
      </c>
      <c r="D25" s="102">
        <v>2000</v>
      </c>
      <c r="E25" s="103" t="s">
        <v>181</v>
      </c>
      <c r="F25" s="104">
        <v>183</v>
      </c>
      <c r="G25" s="104">
        <v>63</v>
      </c>
      <c r="H25" s="105" t="s">
        <v>191</v>
      </c>
      <c r="I25" s="106">
        <f>MIN('El. list pro zápis RYCHLOST'!C26:D26)</f>
        <v>3.156</v>
      </c>
      <c r="J25" s="107">
        <f>MIN('El. list pro zápis RYCHLOST'!E26:F26)</f>
        <v>3.361</v>
      </c>
      <c r="K25" s="108">
        <f>MAX('El. list pro zápis ODRAZY'!C26:D26)</f>
        <v>269</v>
      </c>
      <c r="L25" s="107">
        <f>MAX('El. list pro zápis ODRAZY'!E26:F26)</f>
        <v>29.72</v>
      </c>
      <c r="M25" s="106">
        <f>MAX('El. list pro zápis ODHODY+FLEX.'!C26:D26)</f>
        <v>10.64</v>
      </c>
      <c r="N25" s="107">
        <f>MAX('El. list pro zápis ODHODY+FLEX.'!E26:F26)</f>
        <v>14.15</v>
      </c>
      <c r="O25" s="109">
        <f>'El. list pro zápis ODHODY+FLEX.'!G26</f>
        <v>9</v>
      </c>
    </row>
    <row r="26" spans="1:15" ht="14.25">
      <c r="A26" s="99">
        <v>21</v>
      </c>
      <c r="B26" s="124" t="s">
        <v>203</v>
      </c>
      <c r="C26" s="101">
        <f t="shared" si="0"/>
        <v>43421</v>
      </c>
      <c r="D26" s="102">
        <v>2003</v>
      </c>
      <c r="E26" s="103" t="s">
        <v>181</v>
      </c>
      <c r="F26" s="104"/>
      <c r="G26" s="104"/>
      <c r="H26" s="105" t="s">
        <v>195</v>
      </c>
      <c r="I26" s="106">
        <f>MIN('El. list pro zápis RYCHLOST'!C27:D27)</f>
        <v>0</v>
      </c>
      <c r="J26" s="107">
        <f>MIN('El. list pro zápis RYCHLOST'!E27:F27)</f>
        <v>0</v>
      </c>
      <c r="K26" s="108">
        <f>MAX('El. list pro zápis ODRAZY'!C27:D27)</f>
        <v>0</v>
      </c>
      <c r="L26" s="107">
        <f>MAX('El. list pro zápis ODRAZY'!E27:F27)</f>
        <v>0</v>
      </c>
      <c r="M26" s="106">
        <f>MAX('El. list pro zápis ODHODY+FLEX.'!C27:D27)</f>
        <v>0</v>
      </c>
      <c r="N26" s="107">
        <f>MAX('El. list pro zápis ODHODY+FLEX.'!E27:F27)</f>
        <v>0</v>
      </c>
      <c r="O26" s="109">
        <f>'El. list pro zápis ODHODY+FLEX.'!G27</f>
        <v>0</v>
      </c>
    </row>
    <row r="27" spans="1:15" ht="14.25">
      <c r="A27" s="99">
        <v>22</v>
      </c>
      <c r="B27" s="124" t="s">
        <v>204</v>
      </c>
      <c r="C27" s="101">
        <f t="shared" si="0"/>
        <v>43421</v>
      </c>
      <c r="D27" s="102">
        <v>2000</v>
      </c>
      <c r="E27" s="103" t="s">
        <v>181</v>
      </c>
      <c r="F27" s="104"/>
      <c r="G27" s="104"/>
      <c r="H27" s="110" t="s">
        <v>210</v>
      </c>
      <c r="I27" s="106">
        <f>MIN('El. list pro zápis RYCHLOST'!C28:D28)</f>
        <v>0</v>
      </c>
      <c r="J27" s="107">
        <f>MIN('El. list pro zápis RYCHLOST'!E28:F28)</f>
        <v>0</v>
      </c>
      <c r="K27" s="108">
        <f>MAX('El. list pro zápis ODRAZY'!C28:D28)</f>
        <v>0</v>
      </c>
      <c r="L27" s="107">
        <f>MAX('El. list pro zápis ODRAZY'!E28:F28)</f>
        <v>0</v>
      </c>
      <c r="M27" s="106">
        <f>MAX('El. list pro zápis ODHODY+FLEX.'!C28:D28)</f>
        <v>0</v>
      </c>
      <c r="N27" s="107">
        <f>MAX('El. list pro zápis ODHODY+FLEX.'!E28:F28)</f>
        <v>0</v>
      </c>
      <c r="O27" s="109">
        <f>'El. list pro zápis ODHODY+FLEX.'!G28</f>
        <v>0</v>
      </c>
    </row>
    <row r="28" spans="1:15" ht="14.25">
      <c r="A28" s="99">
        <v>23</v>
      </c>
      <c r="B28" s="124" t="s">
        <v>180</v>
      </c>
      <c r="C28" s="101">
        <f t="shared" si="0"/>
        <v>43421</v>
      </c>
      <c r="D28" s="102">
        <v>2002</v>
      </c>
      <c r="E28" s="125" t="s">
        <v>181</v>
      </c>
      <c r="F28" s="104">
        <v>179</v>
      </c>
      <c r="G28" s="104">
        <v>73</v>
      </c>
      <c r="H28" s="126" t="s">
        <v>188</v>
      </c>
      <c r="I28" s="106">
        <f>MIN('El. list pro zápis RYCHLOST'!C29:D29)</f>
        <v>3.194</v>
      </c>
      <c r="J28" s="107">
        <f>MIN('El. list pro zápis RYCHLOST'!E29:F29)</f>
        <v>3.3070000000000004</v>
      </c>
      <c r="K28" s="108">
        <f>MAX('El. list pro zápis ODRAZY'!C29:D29)</f>
        <v>250</v>
      </c>
      <c r="L28" s="107">
        <f>MAX('El. list pro zápis ODRAZY'!E29:F29)</f>
        <v>29.45</v>
      </c>
      <c r="M28" s="106">
        <f>MAX('El. list pro zápis ODHODY+FLEX.'!C29:D29)</f>
        <v>10.98</v>
      </c>
      <c r="N28" s="107">
        <f>MAX('El. list pro zápis ODHODY+FLEX.'!E29:F29)</f>
        <v>13.82</v>
      </c>
      <c r="O28" s="109">
        <f>'El. list pro zápis ODHODY+FLEX.'!G29</f>
        <v>10</v>
      </c>
    </row>
    <row r="29" spans="1:15" ht="14.25">
      <c r="A29" s="99">
        <v>24</v>
      </c>
      <c r="B29" s="124" t="s">
        <v>205</v>
      </c>
      <c r="C29" s="101">
        <f t="shared" si="0"/>
        <v>43421</v>
      </c>
      <c r="D29" s="102">
        <v>2003</v>
      </c>
      <c r="E29" s="125" t="s">
        <v>181</v>
      </c>
      <c r="F29" s="104">
        <v>179</v>
      </c>
      <c r="G29" s="104">
        <v>75</v>
      </c>
      <c r="H29" s="110" t="s">
        <v>184</v>
      </c>
      <c r="I29" s="106">
        <f>MIN('El. list pro zápis RYCHLOST'!C30:D30)</f>
        <v>2.879</v>
      </c>
      <c r="J29" s="107">
        <f>MIN('El. list pro zápis RYCHLOST'!E30:F30)</f>
        <v>3.3459999999999996</v>
      </c>
      <c r="K29" s="108">
        <f>MAX('El. list pro zápis ODRAZY'!C30:D30)</f>
        <v>255</v>
      </c>
      <c r="L29" s="107">
        <f>MAX('El. list pro zápis ODRAZY'!E30:F30)</f>
        <v>26.91</v>
      </c>
      <c r="M29" s="106">
        <f>MAX('El. list pro zápis ODHODY+FLEX.'!C30:D30)</f>
        <v>9.56</v>
      </c>
      <c r="N29" s="107">
        <f>MAX('El. list pro zápis ODHODY+FLEX.'!E30:F30)</f>
        <v>15.36</v>
      </c>
      <c r="O29" s="109">
        <f>'El. list pro zápis ODHODY+FLEX.'!G30</f>
        <v>11</v>
      </c>
    </row>
    <row r="30" spans="1:15" ht="14.25">
      <c r="A30" s="99">
        <v>25</v>
      </c>
      <c r="B30" s="124" t="s">
        <v>178</v>
      </c>
      <c r="C30" s="101">
        <f t="shared" si="0"/>
        <v>43421</v>
      </c>
      <c r="D30" s="102">
        <v>2003</v>
      </c>
      <c r="E30" s="125" t="s">
        <v>182</v>
      </c>
      <c r="F30" s="104">
        <v>182</v>
      </c>
      <c r="G30" s="104">
        <v>64</v>
      </c>
      <c r="H30" s="126" t="s">
        <v>188</v>
      </c>
      <c r="I30" s="106">
        <f>MIN('El. list pro zápis RYCHLOST'!C31:D31)</f>
        <v>3.193</v>
      </c>
      <c r="J30" s="107">
        <f>MIN('El. list pro zápis RYCHLOST'!E31:F31)</f>
        <v>3.8349999999999995</v>
      </c>
      <c r="K30" s="108">
        <f>MAX('El. list pro zápis ODRAZY'!C31:D31)</f>
        <v>218</v>
      </c>
      <c r="L30" s="107">
        <f>MAX('El. list pro zápis ODRAZY'!E31:F31)</f>
        <v>23.45</v>
      </c>
      <c r="M30" s="106">
        <f>MAX('El. list pro zápis ODHODY+FLEX.'!C31:D31)</f>
        <v>8.85</v>
      </c>
      <c r="N30" s="107">
        <f>MAX('El. list pro zápis ODHODY+FLEX.'!E31:F31)</f>
        <v>10.06</v>
      </c>
      <c r="O30" s="109">
        <f>'El. list pro zápis ODHODY+FLEX.'!G31</f>
        <v>10</v>
      </c>
    </row>
    <row r="31" spans="1:15" ht="14.25">
      <c r="A31" s="99">
        <v>26</v>
      </c>
      <c r="B31" s="124" t="s">
        <v>206</v>
      </c>
      <c r="C31" s="101">
        <f t="shared" si="0"/>
        <v>43421</v>
      </c>
      <c r="D31" s="102">
        <v>2003</v>
      </c>
      <c r="E31" s="125" t="s">
        <v>181</v>
      </c>
      <c r="F31" s="104"/>
      <c r="G31" s="104"/>
      <c r="H31" s="126" t="s">
        <v>190</v>
      </c>
      <c r="I31" s="106">
        <f>MIN('El. list pro zápis RYCHLOST'!C32:D32)</f>
        <v>0</v>
      </c>
      <c r="J31" s="107">
        <f>MIN('El. list pro zápis RYCHLOST'!E32:F32)</f>
        <v>0</v>
      </c>
      <c r="K31" s="108">
        <f>MAX('El. list pro zápis ODRAZY'!C32:D32)</f>
        <v>0</v>
      </c>
      <c r="L31" s="107">
        <f>MAX('El. list pro zápis ODRAZY'!E32:F32)</f>
        <v>0</v>
      </c>
      <c r="M31" s="106">
        <f>MAX('El. list pro zápis ODHODY+FLEX.'!C32:D32)</f>
        <v>0</v>
      </c>
      <c r="N31" s="107">
        <f>MAX('El. list pro zápis ODHODY+FLEX.'!E32:F32)</f>
        <v>0</v>
      </c>
      <c r="O31" s="109">
        <f>'El. list pro zápis ODHODY+FLEX.'!G32</f>
        <v>0</v>
      </c>
    </row>
    <row r="32" spans="1:15" ht="14.25">
      <c r="A32" s="99">
        <v>27</v>
      </c>
      <c r="B32" s="124" t="s">
        <v>207</v>
      </c>
      <c r="C32" s="101">
        <f t="shared" si="0"/>
        <v>43421</v>
      </c>
      <c r="D32" s="102">
        <v>2001</v>
      </c>
      <c r="E32" s="125" t="s">
        <v>181</v>
      </c>
      <c r="F32" s="104">
        <v>179</v>
      </c>
      <c r="G32" s="104">
        <v>66</v>
      </c>
      <c r="H32" s="126" t="s">
        <v>210</v>
      </c>
      <c r="I32" s="106">
        <f>MIN('El. list pro zápis RYCHLOST'!C33:D33)</f>
        <v>2.997</v>
      </c>
      <c r="J32" s="107">
        <f>MIN('El. list pro zápis RYCHLOST'!E33:F33)</f>
        <v>3.657</v>
      </c>
      <c r="K32" s="108">
        <f>MAX('El. list pro zápis ODRAZY'!C33:D33)</f>
        <v>220</v>
      </c>
      <c r="L32" s="107">
        <f>MAX('El. list pro zápis ODRAZY'!E33:F33)</f>
        <v>26.63</v>
      </c>
      <c r="M32" s="106">
        <f>MAX('El. list pro zápis ODHODY+FLEX.'!C33:D33)</f>
        <v>8.1</v>
      </c>
      <c r="N32" s="107">
        <f>MAX('El. list pro zápis ODHODY+FLEX.'!E33:F33)</f>
        <v>9</v>
      </c>
      <c r="O32" s="109">
        <f>'El. list pro zápis ODHODY+FLEX.'!G33</f>
        <v>15</v>
      </c>
    </row>
    <row r="33" spans="1:15" ht="14.25">
      <c r="A33" s="99">
        <v>28</v>
      </c>
      <c r="B33" s="124" t="s">
        <v>208</v>
      </c>
      <c r="C33" s="101">
        <f t="shared" si="0"/>
        <v>43421</v>
      </c>
      <c r="D33" s="102">
        <v>1998</v>
      </c>
      <c r="E33" s="125" t="s">
        <v>181</v>
      </c>
      <c r="F33" s="104">
        <v>183</v>
      </c>
      <c r="G33" s="104">
        <v>79</v>
      </c>
      <c r="H33" s="126" t="s">
        <v>185</v>
      </c>
      <c r="I33" s="106">
        <f>MIN('El. list pro zápis RYCHLOST'!C34:D34)</f>
        <v>3.032</v>
      </c>
      <c r="J33" s="107">
        <f>MIN('El. list pro zápis RYCHLOST'!E34:F34)</f>
        <v>3.417</v>
      </c>
      <c r="K33" s="108">
        <f>MAX('El. list pro zápis ODRAZY'!C34:D34)</f>
        <v>256</v>
      </c>
      <c r="L33" s="107">
        <f>MAX('El. list pro zápis ODRAZY'!E34:F34)</f>
        <v>28.58</v>
      </c>
      <c r="M33" s="106">
        <f>MAX('El. list pro zápis ODHODY+FLEX.'!C34:D34)</f>
        <v>11.29</v>
      </c>
      <c r="N33" s="107">
        <f>MAX('El. list pro zápis ODHODY+FLEX.'!E34:F34)</f>
        <v>15.68</v>
      </c>
      <c r="O33" s="109">
        <f>'El. list pro zápis ODHODY+FLEX.'!G34</f>
        <v>0</v>
      </c>
    </row>
    <row r="34" spans="1:15" ht="14.25">
      <c r="A34" s="99">
        <v>29</v>
      </c>
      <c r="B34" s="100"/>
      <c r="C34" s="101">
        <f t="shared" si="0"/>
        <v>43421</v>
      </c>
      <c r="D34" s="102"/>
      <c r="E34" s="103"/>
      <c r="F34" s="104"/>
      <c r="G34" s="104"/>
      <c r="H34" s="110"/>
      <c r="I34" s="106">
        <f>MIN('El. list pro zápis RYCHLOST'!C35:D35)</f>
        <v>0</v>
      </c>
      <c r="J34" s="107">
        <f>MIN('El. list pro zápis RYCHLOST'!E35:F35)</f>
        <v>0</v>
      </c>
      <c r="K34" s="108">
        <f>MAX('El. list pro zápis ODRAZY'!C35:D35)</f>
        <v>0</v>
      </c>
      <c r="L34" s="107">
        <f>MAX('El. list pro zápis ODRAZY'!E35:F35)</f>
        <v>0</v>
      </c>
      <c r="M34" s="106">
        <f>MAX('El. list pro zápis ODHODY+FLEX.'!C35:D35)</f>
        <v>0</v>
      </c>
      <c r="N34" s="107">
        <f>MAX('El. list pro zápis ODHODY+FLEX.'!E35:F35)</f>
        <v>0</v>
      </c>
      <c r="O34" s="109">
        <f>'El. list pro zápis ODHODY+FLEX.'!G35</f>
        <v>0</v>
      </c>
    </row>
    <row r="35" spans="1:15" ht="14.25">
      <c r="A35" s="99">
        <v>30</v>
      </c>
      <c r="B35" s="100"/>
      <c r="C35" s="101">
        <f t="shared" si="0"/>
        <v>43421</v>
      </c>
      <c r="D35" s="102"/>
      <c r="E35" s="103"/>
      <c r="F35" s="104"/>
      <c r="G35" s="104"/>
      <c r="H35" s="110"/>
      <c r="I35" s="106">
        <f>MIN('El. list pro zápis RYCHLOST'!C36:D36)</f>
        <v>0</v>
      </c>
      <c r="J35" s="107">
        <f>MIN('El. list pro zápis RYCHLOST'!E36:F36)</f>
        <v>0</v>
      </c>
      <c r="K35" s="108">
        <f>MAX('El. list pro zápis ODRAZY'!C36:D36)</f>
        <v>0</v>
      </c>
      <c r="L35" s="107">
        <f>MAX('El. list pro zápis ODRAZY'!E36:F36)</f>
        <v>0</v>
      </c>
      <c r="M35" s="106">
        <f>MAX('El. list pro zápis ODHODY+FLEX.'!C36:D36)</f>
        <v>0</v>
      </c>
      <c r="N35" s="107">
        <f>MAX('El. list pro zápis ODHODY+FLEX.'!E36:F36)</f>
        <v>0</v>
      </c>
      <c r="O35" s="109">
        <f>'El. list pro zápis ODHODY+FLEX.'!G36</f>
        <v>0</v>
      </c>
    </row>
    <row r="36" spans="1:15" ht="14.25">
      <c r="A36" s="99">
        <v>31</v>
      </c>
      <c r="B36" s="100"/>
      <c r="C36" s="101">
        <f t="shared" si="0"/>
        <v>43421</v>
      </c>
      <c r="D36" s="102"/>
      <c r="E36" s="103"/>
      <c r="F36" s="104"/>
      <c r="G36" s="104"/>
      <c r="H36" s="110"/>
      <c r="I36" s="106">
        <f>MIN('El. list pro zápis RYCHLOST'!C37:D37)</f>
        <v>0</v>
      </c>
      <c r="J36" s="107">
        <f>MIN('El. list pro zápis RYCHLOST'!E37:F37)</f>
        <v>0</v>
      </c>
      <c r="K36" s="108">
        <f>MAX('El. list pro zápis ODRAZY'!C37:D37)</f>
        <v>0</v>
      </c>
      <c r="L36" s="107">
        <f>MAX('El. list pro zápis ODRAZY'!E37:F37)</f>
        <v>0</v>
      </c>
      <c r="M36" s="106">
        <f>MAX('El. list pro zápis ODHODY+FLEX.'!C37:D37)</f>
        <v>0</v>
      </c>
      <c r="N36" s="107">
        <f>MAX('El. list pro zápis ODHODY+FLEX.'!E37:F37)</f>
        <v>0</v>
      </c>
      <c r="O36" s="109">
        <f>'El. list pro zápis ODHODY+FLEX.'!G37</f>
        <v>0</v>
      </c>
    </row>
    <row r="37" spans="1:15" ht="14.25">
      <c r="A37" s="99">
        <v>32</v>
      </c>
      <c r="B37" s="100"/>
      <c r="C37" s="101">
        <f t="shared" si="0"/>
        <v>43421</v>
      </c>
      <c r="D37" s="102"/>
      <c r="E37" s="103"/>
      <c r="F37" s="104"/>
      <c r="G37" s="104"/>
      <c r="H37" s="110"/>
      <c r="I37" s="106">
        <f>MIN('El. list pro zápis RYCHLOST'!C38:D38)</f>
        <v>0</v>
      </c>
      <c r="J37" s="107">
        <f>MIN('El. list pro zápis RYCHLOST'!E38:F38)</f>
        <v>0</v>
      </c>
      <c r="K37" s="108">
        <f>MAX('El. list pro zápis ODRAZY'!C38:D38)</f>
        <v>0</v>
      </c>
      <c r="L37" s="107">
        <f>MAX('El. list pro zápis ODRAZY'!E38:F38)</f>
        <v>0</v>
      </c>
      <c r="M37" s="106">
        <f>MAX('El. list pro zápis ODHODY+FLEX.'!C38:D38)</f>
        <v>0</v>
      </c>
      <c r="N37" s="107">
        <f>MAX('El. list pro zápis ODHODY+FLEX.'!E38:F38)</f>
        <v>0</v>
      </c>
      <c r="O37" s="109">
        <f>'El. list pro zápis ODHODY+FLEX.'!G38</f>
        <v>0</v>
      </c>
    </row>
    <row r="38" spans="1:15" ht="14.25">
      <c r="A38" s="99">
        <v>33</v>
      </c>
      <c r="B38" s="100"/>
      <c r="C38" s="101">
        <f t="shared" si="0"/>
        <v>43421</v>
      </c>
      <c r="D38" s="102"/>
      <c r="E38" s="103"/>
      <c r="F38" s="104"/>
      <c r="G38" s="104"/>
      <c r="H38" s="110"/>
      <c r="I38" s="106">
        <f>MIN('El. list pro zápis RYCHLOST'!C39:D39)</f>
        <v>0</v>
      </c>
      <c r="J38" s="107">
        <f>MIN('El. list pro zápis RYCHLOST'!E39:F39)</f>
        <v>0</v>
      </c>
      <c r="K38" s="108">
        <f>MAX('El. list pro zápis ODRAZY'!C39:D39)</f>
        <v>0</v>
      </c>
      <c r="L38" s="107">
        <f>MAX('El. list pro zápis ODRAZY'!E39:F39)</f>
        <v>0</v>
      </c>
      <c r="M38" s="106">
        <f>MAX('El. list pro zápis ODHODY+FLEX.'!C39:D39)</f>
        <v>0</v>
      </c>
      <c r="N38" s="107">
        <f>MAX('El. list pro zápis ODHODY+FLEX.'!E39:F39)</f>
        <v>0</v>
      </c>
      <c r="O38" s="109">
        <f>'El. list pro zápis ODHODY+FLEX.'!G39</f>
        <v>0</v>
      </c>
    </row>
    <row r="39" spans="1:15" ht="14.25">
      <c r="A39" s="99">
        <v>34</v>
      </c>
      <c r="B39" s="100"/>
      <c r="C39" s="101">
        <f t="shared" si="0"/>
        <v>43421</v>
      </c>
      <c r="D39" s="102"/>
      <c r="E39" s="103"/>
      <c r="F39" s="104"/>
      <c r="G39" s="104"/>
      <c r="H39" s="110"/>
      <c r="I39" s="106">
        <f>MIN('El. list pro zápis RYCHLOST'!C40:D40)</f>
        <v>0</v>
      </c>
      <c r="J39" s="107">
        <f>MIN('El. list pro zápis RYCHLOST'!E40:F40)</f>
        <v>0</v>
      </c>
      <c r="K39" s="108">
        <f>MAX('El. list pro zápis ODRAZY'!C40:D40)</f>
        <v>0</v>
      </c>
      <c r="L39" s="107">
        <f>MAX('El. list pro zápis ODRAZY'!E40:F40)</f>
        <v>0</v>
      </c>
      <c r="M39" s="106">
        <f>MAX('El. list pro zápis ODHODY+FLEX.'!C40:D40)</f>
        <v>0</v>
      </c>
      <c r="N39" s="107">
        <f>MAX('El. list pro zápis ODHODY+FLEX.'!E40:F40)</f>
        <v>0</v>
      </c>
      <c r="O39" s="109">
        <f>'El. list pro zápis ODHODY+FLEX.'!G40</f>
        <v>0</v>
      </c>
    </row>
    <row r="40" spans="1:15" ht="14.25">
      <c r="A40" s="99">
        <v>35</v>
      </c>
      <c r="B40" s="100"/>
      <c r="C40" s="101">
        <f t="shared" si="0"/>
        <v>43421</v>
      </c>
      <c r="D40" s="102"/>
      <c r="E40" s="103"/>
      <c r="F40" s="104"/>
      <c r="G40" s="104"/>
      <c r="H40" s="110"/>
      <c r="I40" s="106">
        <f>MIN('El. list pro zápis RYCHLOST'!C41:D41)</f>
        <v>0</v>
      </c>
      <c r="J40" s="107">
        <f>MIN('El. list pro zápis RYCHLOST'!E41:F41)</f>
        <v>0</v>
      </c>
      <c r="K40" s="108">
        <f>MAX('El. list pro zápis ODRAZY'!C41:D41)</f>
        <v>0</v>
      </c>
      <c r="L40" s="107">
        <f>MAX('El. list pro zápis ODRAZY'!E41:F41)</f>
        <v>0</v>
      </c>
      <c r="M40" s="106">
        <f>MAX('El. list pro zápis ODHODY+FLEX.'!C41:D41)</f>
        <v>0</v>
      </c>
      <c r="N40" s="107">
        <f>MAX('El. list pro zápis ODHODY+FLEX.'!E41:F41)</f>
        <v>0</v>
      </c>
      <c r="O40" s="109">
        <f>'El. list pro zápis ODHODY+FLEX.'!G41</f>
        <v>0</v>
      </c>
    </row>
    <row r="41" spans="1:15" ht="14.25">
      <c r="A41" s="99">
        <v>36</v>
      </c>
      <c r="B41" s="100"/>
      <c r="C41" s="101">
        <f t="shared" si="0"/>
        <v>43421</v>
      </c>
      <c r="D41" s="102"/>
      <c r="E41" s="103"/>
      <c r="F41" s="104"/>
      <c r="G41" s="104"/>
      <c r="H41" s="110"/>
      <c r="I41" s="106">
        <f>MIN('El. list pro zápis RYCHLOST'!C42:D42)</f>
        <v>0</v>
      </c>
      <c r="J41" s="107">
        <f>MIN('El. list pro zápis RYCHLOST'!E42:F42)</f>
        <v>0</v>
      </c>
      <c r="K41" s="108">
        <f>MAX('El. list pro zápis ODRAZY'!C42:D42)</f>
        <v>0</v>
      </c>
      <c r="L41" s="107">
        <f>MAX('El. list pro zápis ODRAZY'!E42:F42)</f>
        <v>0</v>
      </c>
      <c r="M41" s="106">
        <f>MAX('El. list pro zápis ODHODY+FLEX.'!C42:D42)</f>
        <v>0</v>
      </c>
      <c r="N41" s="107">
        <f>MAX('El. list pro zápis ODHODY+FLEX.'!E42:F42)</f>
        <v>0</v>
      </c>
      <c r="O41" s="109">
        <f>'El. list pro zápis ODHODY+FLEX.'!G42</f>
        <v>0</v>
      </c>
    </row>
    <row r="42" spans="1:15" ht="14.25">
      <c r="A42" s="99">
        <v>37</v>
      </c>
      <c r="B42" s="100"/>
      <c r="C42" s="101">
        <f t="shared" si="0"/>
        <v>43421</v>
      </c>
      <c r="D42" s="102"/>
      <c r="E42" s="103"/>
      <c r="F42" s="104"/>
      <c r="G42" s="104"/>
      <c r="H42" s="110"/>
      <c r="I42" s="106">
        <f>MIN('El. list pro zápis RYCHLOST'!C43:D43)</f>
        <v>0</v>
      </c>
      <c r="J42" s="107">
        <f>MIN('El. list pro zápis RYCHLOST'!E43:F43)</f>
        <v>0</v>
      </c>
      <c r="K42" s="108">
        <f>MAX('El. list pro zápis ODRAZY'!C43:D43)</f>
        <v>0</v>
      </c>
      <c r="L42" s="107">
        <f>MAX('El. list pro zápis ODRAZY'!E43:F43)</f>
        <v>0</v>
      </c>
      <c r="M42" s="106">
        <f>MAX('El. list pro zápis ODHODY+FLEX.'!C43:D43)</f>
        <v>0</v>
      </c>
      <c r="N42" s="107">
        <f>MAX('El. list pro zápis ODHODY+FLEX.'!E43:F43)</f>
        <v>0</v>
      </c>
      <c r="O42" s="109">
        <f>'El. list pro zápis ODHODY+FLEX.'!G43</f>
        <v>0</v>
      </c>
    </row>
    <row r="43" spans="1:15" ht="14.25">
      <c r="A43" s="99">
        <v>38</v>
      </c>
      <c r="B43" s="100"/>
      <c r="C43" s="101">
        <f t="shared" si="0"/>
        <v>43421</v>
      </c>
      <c r="D43" s="102"/>
      <c r="E43" s="103"/>
      <c r="F43" s="104"/>
      <c r="G43" s="104"/>
      <c r="H43" s="110"/>
      <c r="I43" s="106">
        <f>MIN('El. list pro zápis RYCHLOST'!C44:D44)</f>
        <v>0</v>
      </c>
      <c r="J43" s="107">
        <f>MIN('El. list pro zápis RYCHLOST'!E44:F44)</f>
        <v>0</v>
      </c>
      <c r="K43" s="108">
        <f>MAX('El. list pro zápis ODRAZY'!C44:D44)</f>
        <v>0</v>
      </c>
      <c r="L43" s="107">
        <f>MAX('El. list pro zápis ODRAZY'!E44:F44)</f>
        <v>0</v>
      </c>
      <c r="M43" s="106">
        <f>MAX('El. list pro zápis ODHODY+FLEX.'!C44:D44)</f>
        <v>0</v>
      </c>
      <c r="N43" s="107">
        <f>MAX('El. list pro zápis ODHODY+FLEX.'!E44:F44)</f>
        <v>0</v>
      </c>
      <c r="O43" s="109">
        <f>'El. list pro zápis ODHODY+FLEX.'!G44</f>
        <v>0</v>
      </c>
    </row>
    <row r="44" spans="1:15" ht="14.25">
      <c r="A44" s="99">
        <v>39</v>
      </c>
      <c r="B44" s="100"/>
      <c r="C44" s="101">
        <f t="shared" si="0"/>
        <v>43421</v>
      </c>
      <c r="D44" s="102"/>
      <c r="E44" s="103"/>
      <c r="F44" s="104"/>
      <c r="G44" s="104"/>
      <c r="H44" s="110"/>
      <c r="I44" s="106">
        <f>MIN('El. list pro zápis RYCHLOST'!C45:D45)</f>
        <v>0</v>
      </c>
      <c r="J44" s="107">
        <f>MIN('El. list pro zápis RYCHLOST'!E45:F45)</f>
        <v>0</v>
      </c>
      <c r="K44" s="108">
        <f>MAX('El. list pro zápis ODRAZY'!C45:D45)</f>
        <v>0</v>
      </c>
      <c r="L44" s="107">
        <f>MAX('El. list pro zápis ODRAZY'!E45:F45)</f>
        <v>0</v>
      </c>
      <c r="M44" s="106">
        <f>MAX('El. list pro zápis ODHODY+FLEX.'!C45:D45)</f>
        <v>0</v>
      </c>
      <c r="N44" s="107">
        <f>MAX('El. list pro zápis ODHODY+FLEX.'!E45:F45)</f>
        <v>0</v>
      </c>
      <c r="O44" s="109">
        <f>'El. list pro zápis ODHODY+FLEX.'!G45</f>
        <v>0</v>
      </c>
    </row>
    <row r="45" spans="1:15" ht="14.25">
      <c r="A45" s="99">
        <v>40</v>
      </c>
      <c r="B45" s="100"/>
      <c r="C45" s="101">
        <f t="shared" si="0"/>
        <v>43421</v>
      </c>
      <c r="D45" s="102"/>
      <c r="E45" s="103"/>
      <c r="F45" s="104"/>
      <c r="G45" s="104"/>
      <c r="H45" s="110"/>
      <c r="I45" s="106">
        <f>MIN('El. list pro zápis RYCHLOST'!C46:D46)</f>
        <v>0</v>
      </c>
      <c r="J45" s="107">
        <f>MIN('El. list pro zápis RYCHLOST'!E46:F46)</f>
        <v>0</v>
      </c>
      <c r="K45" s="108">
        <f>MAX('El. list pro zápis ODRAZY'!C46:D46)</f>
        <v>0</v>
      </c>
      <c r="L45" s="107">
        <f>MAX('El. list pro zápis ODRAZY'!E46:F46)</f>
        <v>0</v>
      </c>
      <c r="M45" s="106">
        <f>MAX('El. list pro zápis ODHODY+FLEX.'!C46:D46)</f>
        <v>0</v>
      </c>
      <c r="N45" s="107">
        <f>MAX('El. list pro zápis ODHODY+FLEX.'!E46:F46)</f>
        <v>0</v>
      </c>
      <c r="O45" s="109">
        <f>'El. list pro zápis ODHODY+FLEX.'!G46</f>
        <v>0</v>
      </c>
    </row>
    <row r="46" spans="1:15" ht="14.25">
      <c r="A46" s="99">
        <v>41</v>
      </c>
      <c r="B46" s="100"/>
      <c r="C46" s="101">
        <f t="shared" si="0"/>
        <v>43421</v>
      </c>
      <c r="D46" s="102"/>
      <c r="E46" s="103"/>
      <c r="F46" s="104"/>
      <c r="G46" s="104"/>
      <c r="H46" s="110"/>
      <c r="I46" s="106">
        <f>MIN('El. list pro zápis RYCHLOST'!C47:D47)</f>
        <v>0</v>
      </c>
      <c r="J46" s="107">
        <f>MIN('El. list pro zápis RYCHLOST'!E47:F47)</f>
        <v>0</v>
      </c>
      <c r="K46" s="108">
        <f>MAX('El. list pro zápis ODRAZY'!C47:D47)</f>
        <v>0</v>
      </c>
      <c r="L46" s="107">
        <f>MAX('El. list pro zápis ODRAZY'!E47:F47)</f>
        <v>0</v>
      </c>
      <c r="M46" s="106">
        <f>MAX('El. list pro zápis ODHODY+FLEX.'!C47:D47)</f>
        <v>0</v>
      </c>
      <c r="N46" s="107">
        <f>MAX('El. list pro zápis ODHODY+FLEX.'!E47:F47)</f>
        <v>0</v>
      </c>
      <c r="O46" s="109">
        <f>'El. list pro zápis ODHODY+FLEX.'!G47</f>
        <v>0</v>
      </c>
    </row>
    <row r="47" spans="1:15" ht="14.25">
      <c r="A47" s="99">
        <v>42</v>
      </c>
      <c r="B47" s="100"/>
      <c r="C47" s="101">
        <f t="shared" si="0"/>
        <v>43421</v>
      </c>
      <c r="D47" s="102"/>
      <c r="E47" s="103"/>
      <c r="F47" s="104"/>
      <c r="G47" s="104"/>
      <c r="H47" s="110"/>
      <c r="I47" s="106">
        <f>MIN('El. list pro zápis RYCHLOST'!C48:D48)</f>
        <v>0</v>
      </c>
      <c r="J47" s="107">
        <f>MIN('El. list pro zápis RYCHLOST'!E48:F48)</f>
        <v>0</v>
      </c>
      <c r="K47" s="108">
        <f>MAX('El. list pro zápis ODRAZY'!C48:D48)</f>
        <v>0</v>
      </c>
      <c r="L47" s="107">
        <f>MAX('El. list pro zápis ODRAZY'!E48:F48)</f>
        <v>0</v>
      </c>
      <c r="M47" s="106">
        <f>MAX('El. list pro zápis ODHODY+FLEX.'!C48:D48)</f>
        <v>0</v>
      </c>
      <c r="N47" s="107">
        <f>MAX('El. list pro zápis ODHODY+FLEX.'!E48:F48)</f>
        <v>0</v>
      </c>
      <c r="O47" s="109">
        <f>'El. list pro zápis ODHODY+FLEX.'!G48</f>
        <v>0</v>
      </c>
    </row>
    <row r="48" spans="1:15" ht="14.25">
      <c r="A48" s="99">
        <v>43</v>
      </c>
      <c r="B48" s="100"/>
      <c r="C48" s="101">
        <f t="shared" si="0"/>
        <v>43421</v>
      </c>
      <c r="D48" s="102"/>
      <c r="E48" s="103"/>
      <c r="F48" s="104"/>
      <c r="G48" s="104"/>
      <c r="H48" s="110"/>
      <c r="I48" s="106">
        <f>MIN('El. list pro zápis RYCHLOST'!C49:D49)</f>
        <v>0</v>
      </c>
      <c r="J48" s="107">
        <f>MIN('El. list pro zápis RYCHLOST'!E49:F49)</f>
        <v>0</v>
      </c>
      <c r="K48" s="108">
        <f>MAX('El. list pro zápis ODRAZY'!C49:D49)</f>
        <v>0</v>
      </c>
      <c r="L48" s="107">
        <f>MAX('El. list pro zápis ODRAZY'!E49:F49)</f>
        <v>0</v>
      </c>
      <c r="M48" s="106">
        <f>MAX('El. list pro zápis ODHODY+FLEX.'!C49:D49)</f>
        <v>0</v>
      </c>
      <c r="N48" s="107">
        <f>MAX('El. list pro zápis ODHODY+FLEX.'!E49:F49)</f>
        <v>0</v>
      </c>
      <c r="O48" s="109">
        <f>'El. list pro zápis ODHODY+FLEX.'!G49</f>
        <v>0</v>
      </c>
    </row>
    <row r="49" spans="1:15" ht="14.25">
      <c r="A49" s="99">
        <v>44</v>
      </c>
      <c r="B49" s="100"/>
      <c r="C49" s="101">
        <f t="shared" si="0"/>
        <v>43421</v>
      </c>
      <c r="D49" s="102"/>
      <c r="E49" s="103"/>
      <c r="F49" s="104"/>
      <c r="G49" s="104"/>
      <c r="H49" s="110"/>
      <c r="I49" s="106">
        <f>MIN('El. list pro zápis RYCHLOST'!C50:D50)</f>
        <v>0</v>
      </c>
      <c r="J49" s="107">
        <f>MIN('El. list pro zápis RYCHLOST'!E50:F50)</f>
        <v>0</v>
      </c>
      <c r="K49" s="108">
        <f>MAX('El. list pro zápis ODRAZY'!C50:D50)</f>
        <v>0</v>
      </c>
      <c r="L49" s="107">
        <f>MAX('El. list pro zápis ODRAZY'!E50:F50)</f>
        <v>0</v>
      </c>
      <c r="M49" s="106">
        <f>MAX('El. list pro zápis ODHODY+FLEX.'!C50:D50)</f>
        <v>0</v>
      </c>
      <c r="N49" s="107">
        <f>MAX('El. list pro zápis ODHODY+FLEX.'!E50:F50)</f>
        <v>0</v>
      </c>
      <c r="O49" s="109">
        <f>'El. list pro zápis ODHODY+FLEX.'!G50</f>
        <v>0</v>
      </c>
    </row>
    <row r="50" spans="1:15" ht="14.25">
      <c r="A50" s="99">
        <v>45</v>
      </c>
      <c r="B50" s="100"/>
      <c r="C50" s="101">
        <f t="shared" si="0"/>
        <v>43421</v>
      </c>
      <c r="D50" s="102"/>
      <c r="E50" s="103"/>
      <c r="F50" s="104"/>
      <c r="G50" s="104"/>
      <c r="H50" s="110"/>
      <c r="I50" s="106">
        <f>MIN('El. list pro zápis RYCHLOST'!C51:D51)</f>
        <v>0</v>
      </c>
      <c r="J50" s="107">
        <f>MIN('El. list pro zápis RYCHLOST'!E51:F51)</f>
        <v>0</v>
      </c>
      <c r="K50" s="108">
        <f>MAX('El. list pro zápis ODRAZY'!C51:D51)</f>
        <v>0</v>
      </c>
      <c r="L50" s="107">
        <f>MAX('El. list pro zápis ODRAZY'!E51:F51)</f>
        <v>0</v>
      </c>
      <c r="M50" s="106">
        <f>MAX('El. list pro zápis ODHODY+FLEX.'!C51:D51)</f>
        <v>0</v>
      </c>
      <c r="N50" s="107">
        <f>MAX('El. list pro zápis ODHODY+FLEX.'!E51:F51)</f>
        <v>0</v>
      </c>
      <c r="O50" s="109">
        <f>'El. list pro zápis ODHODY+FLEX.'!G51</f>
        <v>0</v>
      </c>
    </row>
    <row r="51" spans="1:15" ht="14.25">
      <c r="A51" s="99">
        <v>46</v>
      </c>
      <c r="B51" s="100"/>
      <c r="C51" s="101">
        <f t="shared" si="0"/>
        <v>43421</v>
      </c>
      <c r="D51" s="102"/>
      <c r="E51" s="103"/>
      <c r="F51" s="104"/>
      <c r="G51" s="104"/>
      <c r="H51" s="110"/>
      <c r="I51" s="106">
        <f>MIN('El. list pro zápis RYCHLOST'!C52:D52)</f>
        <v>0</v>
      </c>
      <c r="J51" s="107">
        <f>MIN('El. list pro zápis RYCHLOST'!E52:F52)</f>
        <v>0</v>
      </c>
      <c r="K51" s="108">
        <f>MAX('El. list pro zápis ODRAZY'!C52:D52)</f>
        <v>0</v>
      </c>
      <c r="L51" s="107">
        <f>MAX('El. list pro zápis ODRAZY'!E52:F52)</f>
        <v>0</v>
      </c>
      <c r="M51" s="106">
        <f>MAX('El. list pro zápis ODHODY+FLEX.'!C52:D52)</f>
        <v>0</v>
      </c>
      <c r="N51" s="107">
        <f>MAX('El. list pro zápis ODHODY+FLEX.'!E52:F52)</f>
        <v>0</v>
      </c>
      <c r="O51" s="109">
        <f>'El. list pro zápis ODHODY+FLEX.'!G52</f>
        <v>0</v>
      </c>
    </row>
    <row r="52" spans="1:15" ht="14.25">
      <c r="A52" s="99">
        <v>47</v>
      </c>
      <c r="B52" s="100"/>
      <c r="C52" s="101">
        <f t="shared" si="0"/>
        <v>43421</v>
      </c>
      <c r="D52" s="102"/>
      <c r="E52" s="103"/>
      <c r="F52" s="104"/>
      <c r="G52" s="104"/>
      <c r="H52" s="110"/>
      <c r="I52" s="106">
        <f>MIN('El. list pro zápis RYCHLOST'!C53:D53)</f>
        <v>0</v>
      </c>
      <c r="J52" s="107">
        <f>MIN('El. list pro zápis RYCHLOST'!E53:F53)</f>
        <v>0</v>
      </c>
      <c r="K52" s="108">
        <f>MAX('El. list pro zápis ODRAZY'!C53:D53)</f>
        <v>0</v>
      </c>
      <c r="L52" s="107">
        <f>MAX('El. list pro zápis ODRAZY'!E53:F53)</f>
        <v>0</v>
      </c>
      <c r="M52" s="106">
        <f>MAX('El. list pro zápis ODHODY+FLEX.'!C53:D53)</f>
        <v>0</v>
      </c>
      <c r="N52" s="107">
        <f>MAX('El. list pro zápis ODHODY+FLEX.'!E53:F53)</f>
        <v>0</v>
      </c>
      <c r="O52" s="109">
        <f>'El. list pro zápis ODHODY+FLEX.'!G53</f>
        <v>0</v>
      </c>
    </row>
    <row r="53" spans="1:15" ht="14.25">
      <c r="A53" s="99">
        <v>48</v>
      </c>
      <c r="B53" s="100"/>
      <c r="C53" s="101">
        <f t="shared" si="0"/>
        <v>43421</v>
      </c>
      <c r="D53" s="102"/>
      <c r="E53" s="103"/>
      <c r="F53" s="104"/>
      <c r="G53" s="104"/>
      <c r="H53" s="110"/>
      <c r="I53" s="106">
        <f>MIN('El. list pro zápis RYCHLOST'!C54:D54)</f>
        <v>0</v>
      </c>
      <c r="J53" s="107">
        <f>MIN('El. list pro zápis RYCHLOST'!E54:F54)</f>
        <v>0</v>
      </c>
      <c r="K53" s="108">
        <f>MAX('El. list pro zápis ODRAZY'!C54:D54)</f>
        <v>0</v>
      </c>
      <c r="L53" s="107">
        <f>MAX('El. list pro zápis ODRAZY'!E54:F54)</f>
        <v>0</v>
      </c>
      <c r="M53" s="106">
        <f>MAX('El. list pro zápis ODHODY+FLEX.'!C54:D54)</f>
        <v>0</v>
      </c>
      <c r="N53" s="107">
        <f>MAX('El. list pro zápis ODHODY+FLEX.'!E54:F54)</f>
        <v>0</v>
      </c>
      <c r="O53" s="109">
        <f>'El. list pro zápis ODHODY+FLEX.'!G54</f>
        <v>0</v>
      </c>
    </row>
    <row r="54" spans="1:15" ht="14.25">
      <c r="A54" s="99">
        <v>49</v>
      </c>
      <c r="B54" s="100"/>
      <c r="C54" s="101">
        <f t="shared" si="0"/>
        <v>43421</v>
      </c>
      <c r="D54" s="102"/>
      <c r="E54" s="103"/>
      <c r="F54" s="104"/>
      <c r="G54" s="104"/>
      <c r="H54" s="110"/>
      <c r="I54" s="106">
        <f>MIN('El. list pro zápis RYCHLOST'!C55:D55)</f>
        <v>0</v>
      </c>
      <c r="J54" s="107">
        <f>MIN('El. list pro zápis RYCHLOST'!E55:F55)</f>
        <v>0</v>
      </c>
      <c r="K54" s="108">
        <f>MAX('El. list pro zápis ODRAZY'!C55:D55)</f>
        <v>0</v>
      </c>
      <c r="L54" s="107">
        <f>MAX('El. list pro zápis ODRAZY'!E55:F55)</f>
        <v>0</v>
      </c>
      <c r="M54" s="106">
        <f>MAX('El. list pro zápis ODHODY+FLEX.'!C55:D55)</f>
        <v>0</v>
      </c>
      <c r="N54" s="107">
        <f>MAX('El. list pro zápis ODHODY+FLEX.'!E55:F55)</f>
        <v>0</v>
      </c>
      <c r="O54" s="109">
        <f>'El. list pro zápis ODHODY+FLEX.'!G55</f>
        <v>0</v>
      </c>
    </row>
    <row r="55" spans="1:15" ht="15" thickBot="1">
      <c r="A55" s="99">
        <v>50</v>
      </c>
      <c r="B55" s="111"/>
      <c r="C55" s="112">
        <f t="shared" si="0"/>
        <v>43421</v>
      </c>
      <c r="D55" s="113"/>
      <c r="E55" s="114"/>
      <c r="F55" s="115"/>
      <c r="G55" s="115"/>
      <c r="H55" s="116"/>
      <c r="I55" s="117">
        <f>MIN('El. list pro zápis RYCHLOST'!C56:D56)</f>
        <v>0</v>
      </c>
      <c r="J55" s="118">
        <f>MIN('El. list pro zápis RYCHLOST'!E56:F56)</f>
        <v>0</v>
      </c>
      <c r="K55" s="119">
        <f>MAX('El. list pro zápis ODRAZY'!C56:D56)</f>
        <v>0</v>
      </c>
      <c r="L55" s="118">
        <f>MAX('El. list pro zápis ODRAZY'!E56:F56)</f>
        <v>0</v>
      </c>
      <c r="M55" s="117">
        <f>MAX('El. list pro zápis ODHODY+FLEX.'!C56:D56)</f>
        <v>0</v>
      </c>
      <c r="N55" s="118">
        <f>MAX('El. list pro zápis ODHODY+FLEX.'!E56:F56)</f>
        <v>0</v>
      </c>
      <c r="O55" s="120">
        <f>'El. list pro zápis ODHODY+FLEX.'!G56</f>
        <v>0</v>
      </c>
    </row>
    <row r="56" spans="1:15" ht="15" thickBot="1">
      <c r="A56" s="99">
        <v>51</v>
      </c>
      <c r="B56" s="111"/>
      <c r="C56" s="112">
        <f t="shared" si="0"/>
        <v>43421</v>
      </c>
      <c r="D56" s="113"/>
      <c r="E56" s="114"/>
      <c r="F56" s="115"/>
      <c r="G56" s="115"/>
      <c r="H56" s="116"/>
      <c r="I56" s="117">
        <f>MIN('El. list pro zápis RYCHLOST'!C57:D57)</f>
        <v>0</v>
      </c>
      <c r="J56" s="118">
        <f>MIN('El. list pro zápis RYCHLOST'!E57:F57)</f>
        <v>0</v>
      </c>
      <c r="K56" s="119">
        <f>MAX('El. list pro zápis ODRAZY'!C57:D57)</f>
        <v>0</v>
      </c>
      <c r="L56" s="118">
        <f>MAX('El. list pro zápis ODRAZY'!E57:F57)</f>
        <v>0</v>
      </c>
      <c r="M56" s="117">
        <f>MAX('El. list pro zápis ODHODY+FLEX.'!C57:D57)</f>
        <v>0</v>
      </c>
      <c r="N56" s="118">
        <f>MAX('El. list pro zápis ODHODY+FLEX.'!E57:F57)</f>
        <v>0</v>
      </c>
      <c r="O56" s="120">
        <f>'El. list pro zápis ODHODY+FLEX.'!G57</f>
        <v>0</v>
      </c>
    </row>
    <row r="57" spans="1:15" ht="15" thickBot="1">
      <c r="A57" s="99">
        <v>52</v>
      </c>
      <c r="B57" s="111"/>
      <c r="C57" s="112">
        <f t="shared" si="0"/>
        <v>43421</v>
      </c>
      <c r="D57" s="113"/>
      <c r="E57" s="114"/>
      <c r="F57" s="115"/>
      <c r="G57" s="115"/>
      <c r="H57" s="116"/>
      <c r="I57" s="117">
        <f>MIN('El. list pro zápis RYCHLOST'!C58:D58)</f>
        <v>0</v>
      </c>
      <c r="J57" s="118">
        <f>MIN('El. list pro zápis RYCHLOST'!E58:F58)</f>
        <v>0</v>
      </c>
      <c r="K57" s="119">
        <f>MAX('El. list pro zápis ODRAZY'!C58:D58)</f>
        <v>0</v>
      </c>
      <c r="L57" s="118">
        <f>MAX('El. list pro zápis ODRAZY'!E58:F58)</f>
        <v>0</v>
      </c>
      <c r="M57" s="117">
        <f>MAX('El. list pro zápis ODHODY+FLEX.'!C58:D58)</f>
        <v>0</v>
      </c>
      <c r="N57" s="118">
        <f>MAX('El. list pro zápis ODHODY+FLEX.'!E58:F58)</f>
        <v>0</v>
      </c>
      <c r="O57" s="120">
        <f>'El. list pro zápis ODHODY+FLEX.'!G58</f>
        <v>0</v>
      </c>
    </row>
    <row r="58" spans="1:15" ht="15" thickBot="1">
      <c r="A58" s="99">
        <v>53</v>
      </c>
      <c r="B58" s="111"/>
      <c r="C58" s="112">
        <f t="shared" si="0"/>
        <v>43421</v>
      </c>
      <c r="D58" s="113"/>
      <c r="E58" s="114"/>
      <c r="F58" s="115"/>
      <c r="G58" s="115"/>
      <c r="H58" s="116"/>
      <c r="I58" s="117">
        <f>MIN('El. list pro zápis RYCHLOST'!C59:D59)</f>
        <v>0</v>
      </c>
      <c r="J58" s="118">
        <f>MIN('El. list pro zápis RYCHLOST'!E59:F59)</f>
        <v>0</v>
      </c>
      <c r="K58" s="119">
        <f>MAX('El. list pro zápis ODRAZY'!C59:D59)</f>
        <v>0</v>
      </c>
      <c r="L58" s="118">
        <f>MAX('El. list pro zápis ODRAZY'!E59:F59)</f>
        <v>0</v>
      </c>
      <c r="M58" s="117">
        <f>MAX('El. list pro zápis ODHODY+FLEX.'!C59:D59)</f>
        <v>0</v>
      </c>
      <c r="N58" s="118">
        <f>MAX('El. list pro zápis ODHODY+FLEX.'!E59:F59)</f>
        <v>0</v>
      </c>
      <c r="O58" s="120">
        <f>'El. list pro zápis ODHODY+FLEX.'!G59</f>
        <v>0</v>
      </c>
    </row>
    <row r="59" spans="1:15" ht="15" thickBot="1">
      <c r="A59" s="99">
        <v>54</v>
      </c>
      <c r="B59" s="111"/>
      <c r="C59" s="112">
        <f t="shared" si="0"/>
        <v>43421</v>
      </c>
      <c r="D59" s="113"/>
      <c r="E59" s="114"/>
      <c r="F59" s="115"/>
      <c r="G59" s="115"/>
      <c r="H59" s="116"/>
      <c r="I59" s="117">
        <f>MIN('El. list pro zápis RYCHLOST'!C60:D60)</f>
        <v>0</v>
      </c>
      <c r="J59" s="118">
        <f>MIN('El. list pro zápis RYCHLOST'!E60:F60)</f>
        <v>0</v>
      </c>
      <c r="K59" s="119">
        <f>MAX('El. list pro zápis ODRAZY'!C60:D60)</f>
        <v>0</v>
      </c>
      <c r="L59" s="118">
        <f>MAX('El. list pro zápis ODRAZY'!E60:F60)</f>
        <v>0</v>
      </c>
      <c r="M59" s="117">
        <f>MAX('El. list pro zápis ODHODY+FLEX.'!C60:D60)</f>
        <v>0</v>
      </c>
      <c r="N59" s="118">
        <f>MAX('El. list pro zápis ODHODY+FLEX.'!E60:F60)</f>
        <v>0</v>
      </c>
      <c r="O59" s="120">
        <f>'El. list pro zápis ODHODY+FLEX.'!G60</f>
        <v>0</v>
      </c>
    </row>
    <row r="60" spans="1:15" ht="15" thickBot="1">
      <c r="A60" s="99">
        <v>55</v>
      </c>
      <c r="B60" s="111"/>
      <c r="C60" s="112">
        <f t="shared" si="0"/>
        <v>43421</v>
      </c>
      <c r="D60" s="113"/>
      <c r="E60" s="114"/>
      <c r="F60" s="115"/>
      <c r="G60" s="115"/>
      <c r="H60" s="116"/>
      <c r="I60" s="117">
        <f>MIN('El. list pro zápis RYCHLOST'!C61:D61)</f>
        <v>0</v>
      </c>
      <c r="J60" s="118">
        <f>MIN('El. list pro zápis RYCHLOST'!E61:F61)</f>
        <v>0</v>
      </c>
      <c r="K60" s="119">
        <f>MAX('El. list pro zápis ODRAZY'!C61:D61)</f>
        <v>0</v>
      </c>
      <c r="L60" s="118">
        <f>MAX('El. list pro zápis ODRAZY'!E61:F61)</f>
        <v>0</v>
      </c>
      <c r="M60" s="117">
        <f>MAX('El. list pro zápis ODHODY+FLEX.'!C61:D61)</f>
        <v>0</v>
      </c>
      <c r="N60" s="118">
        <f>MAX('El. list pro zápis ODHODY+FLEX.'!E61:F61)</f>
        <v>0</v>
      </c>
      <c r="O60" s="120">
        <f>'El. list pro zápis ODHODY+FLEX.'!G61</f>
        <v>0</v>
      </c>
    </row>
    <row r="61" spans="1:15" ht="15" thickBot="1">
      <c r="A61" s="99">
        <v>56</v>
      </c>
      <c r="B61" s="111"/>
      <c r="C61" s="112">
        <f t="shared" si="0"/>
        <v>43421</v>
      </c>
      <c r="D61" s="113"/>
      <c r="E61" s="114"/>
      <c r="F61" s="115"/>
      <c r="G61" s="115"/>
      <c r="H61" s="116"/>
      <c r="I61" s="117">
        <f>MIN('El. list pro zápis RYCHLOST'!C62:D62)</f>
        <v>0</v>
      </c>
      <c r="J61" s="118">
        <f>MIN('El. list pro zápis RYCHLOST'!E62:F62)</f>
        <v>0</v>
      </c>
      <c r="K61" s="119">
        <f>MAX('El. list pro zápis ODRAZY'!C62:D62)</f>
        <v>0</v>
      </c>
      <c r="L61" s="118">
        <f>MAX('El. list pro zápis ODRAZY'!E62:F62)</f>
        <v>0</v>
      </c>
      <c r="M61" s="117">
        <f>MAX('El. list pro zápis ODHODY+FLEX.'!C62:D62)</f>
        <v>0</v>
      </c>
      <c r="N61" s="118">
        <f>MAX('El. list pro zápis ODHODY+FLEX.'!E62:F62)</f>
        <v>0</v>
      </c>
      <c r="O61" s="120">
        <f>'El. list pro zápis ODHODY+FLEX.'!G62</f>
        <v>0</v>
      </c>
    </row>
    <row r="62" spans="1:15" ht="15" thickBot="1">
      <c r="A62" s="99">
        <v>57</v>
      </c>
      <c r="B62" s="111"/>
      <c r="C62" s="112">
        <f t="shared" si="0"/>
        <v>43421</v>
      </c>
      <c r="D62" s="113"/>
      <c r="E62" s="114"/>
      <c r="F62" s="115"/>
      <c r="G62" s="115"/>
      <c r="H62" s="116"/>
      <c r="I62" s="117">
        <f>MIN('El. list pro zápis RYCHLOST'!C63:D63)</f>
        <v>0</v>
      </c>
      <c r="J62" s="118">
        <f>MIN('El. list pro zápis RYCHLOST'!E63:F63)</f>
        <v>0</v>
      </c>
      <c r="K62" s="119">
        <f>MAX('El. list pro zápis ODRAZY'!C63:D63)</f>
        <v>0</v>
      </c>
      <c r="L62" s="118">
        <f>MAX('El. list pro zápis ODRAZY'!E63:F63)</f>
        <v>0</v>
      </c>
      <c r="M62" s="117">
        <f>MAX('El. list pro zápis ODHODY+FLEX.'!C63:D63)</f>
        <v>0</v>
      </c>
      <c r="N62" s="118">
        <f>MAX('El. list pro zápis ODHODY+FLEX.'!E63:F63)</f>
        <v>0</v>
      </c>
      <c r="O62" s="120">
        <f>'El. list pro zápis ODHODY+FLEX.'!G63</f>
        <v>0</v>
      </c>
    </row>
    <row r="63" spans="1:15" ht="15" thickBot="1">
      <c r="A63" s="99">
        <v>58</v>
      </c>
      <c r="B63" s="111"/>
      <c r="C63" s="112">
        <f t="shared" si="0"/>
        <v>43421</v>
      </c>
      <c r="D63" s="113"/>
      <c r="E63" s="114"/>
      <c r="F63" s="115"/>
      <c r="G63" s="115"/>
      <c r="H63" s="116"/>
      <c r="I63" s="117">
        <f>MIN('El. list pro zápis RYCHLOST'!C64:D64)</f>
        <v>0</v>
      </c>
      <c r="J63" s="118">
        <f>MIN('El. list pro zápis RYCHLOST'!E64:F64)</f>
        <v>0</v>
      </c>
      <c r="K63" s="119">
        <f>MAX('El. list pro zápis ODRAZY'!C64:D64)</f>
        <v>0</v>
      </c>
      <c r="L63" s="118">
        <f>MAX('El. list pro zápis ODRAZY'!E64:F64)</f>
        <v>0</v>
      </c>
      <c r="M63" s="117">
        <f>MAX('El. list pro zápis ODHODY+FLEX.'!C64:D64)</f>
        <v>0</v>
      </c>
      <c r="N63" s="118">
        <f>MAX('El. list pro zápis ODHODY+FLEX.'!E64:F64)</f>
        <v>0</v>
      </c>
      <c r="O63" s="120">
        <f>'El. list pro zápis ODHODY+FLEX.'!G64</f>
        <v>0</v>
      </c>
    </row>
    <row r="64" spans="1:15" ht="15" thickBot="1">
      <c r="A64" s="99">
        <v>59</v>
      </c>
      <c r="B64" s="111"/>
      <c r="C64" s="112">
        <f t="shared" si="0"/>
        <v>43421</v>
      </c>
      <c r="D64" s="113"/>
      <c r="E64" s="114"/>
      <c r="F64" s="115"/>
      <c r="G64" s="115"/>
      <c r="H64" s="116"/>
      <c r="I64" s="117">
        <f>MIN('El. list pro zápis RYCHLOST'!C65:D65)</f>
        <v>0</v>
      </c>
      <c r="J64" s="118">
        <f>MIN('El. list pro zápis RYCHLOST'!E65:F65)</f>
        <v>0</v>
      </c>
      <c r="K64" s="119">
        <f>MAX('El. list pro zápis ODRAZY'!C65:D65)</f>
        <v>0</v>
      </c>
      <c r="L64" s="118">
        <f>MAX('El. list pro zápis ODRAZY'!E65:F65)</f>
        <v>0</v>
      </c>
      <c r="M64" s="117">
        <f>MAX('El. list pro zápis ODHODY+FLEX.'!C65:D65)</f>
        <v>0</v>
      </c>
      <c r="N64" s="118">
        <f>MAX('El. list pro zápis ODHODY+FLEX.'!E65:F65)</f>
        <v>0</v>
      </c>
      <c r="O64" s="120">
        <f>'El. list pro zápis ODHODY+FLEX.'!G65</f>
        <v>0</v>
      </c>
    </row>
    <row r="65" spans="1:15" ht="15" thickBot="1">
      <c r="A65" s="99">
        <v>60</v>
      </c>
      <c r="B65" s="111"/>
      <c r="C65" s="112">
        <f t="shared" si="0"/>
        <v>43421</v>
      </c>
      <c r="D65" s="113"/>
      <c r="E65" s="114"/>
      <c r="F65" s="115"/>
      <c r="G65" s="115"/>
      <c r="H65" s="116"/>
      <c r="I65" s="117">
        <f>MIN('El. list pro zápis RYCHLOST'!C66:D66)</f>
        <v>0</v>
      </c>
      <c r="J65" s="118">
        <f>MIN('El. list pro zápis RYCHLOST'!E66:F66)</f>
        <v>0</v>
      </c>
      <c r="K65" s="119">
        <f>MAX('El. list pro zápis ODRAZY'!C66:D66)</f>
        <v>0</v>
      </c>
      <c r="L65" s="118">
        <f>MAX('El. list pro zápis ODRAZY'!E66:F66)</f>
        <v>0</v>
      </c>
      <c r="M65" s="117">
        <f>MAX('El. list pro zápis ODHODY+FLEX.'!C66:D66)</f>
        <v>0</v>
      </c>
      <c r="N65" s="118">
        <f>MAX('El. list pro zápis ODHODY+FLEX.'!E66:F66)</f>
        <v>0</v>
      </c>
      <c r="O65" s="120">
        <f>'El. list pro zápis ODHODY+FLEX.'!G66</f>
        <v>0</v>
      </c>
    </row>
    <row r="66" spans="1:15" ht="15" thickBot="1">
      <c r="A66" s="99">
        <v>61</v>
      </c>
      <c r="B66" s="111"/>
      <c r="C66" s="112">
        <f t="shared" si="0"/>
        <v>43421</v>
      </c>
      <c r="D66" s="113"/>
      <c r="E66" s="114"/>
      <c r="F66" s="115"/>
      <c r="G66" s="115"/>
      <c r="H66" s="116"/>
      <c r="I66" s="117">
        <f>MIN('El. list pro zápis RYCHLOST'!C67:D67)</f>
        <v>0</v>
      </c>
      <c r="J66" s="118">
        <f>MIN('El. list pro zápis RYCHLOST'!E67:F67)</f>
        <v>0</v>
      </c>
      <c r="K66" s="119">
        <f>MAX('El. list pro zápis ODRAZY'!C67:D67)</f>
        <v>0</v>
      </c>
      <c r="L66" s="118">
        <f>MAX('El. list pro zápis ODRAZY'!E67:F67)</f>
        <v>0</v>
      </c>
      <c r="M66" s="117">
        <f>MAX('El. list pro zápis ODHODY+FLEX.'!C67:D67)</f>
        <v>0</v>
      </c>
      <c r="N66" s="118">
        <f>MAX('El. list pro zápis ODHODY+FLEX.'!E67:F67)</f>
        <v>0</v>
      </c>
      <c r="O66" s="120">
        <f>'El. list pro zápis ODHODY+FLEX.'!G67</f>
        <v>0</v>
      </c>
    </row>
    <row r="67" spans="1:15" ht="15" thickBot="1">
      <c r="A67" s="99">
        <v>62</v>
      </c>
      <c r="B67" s="111"/>
      <c r="C67" s="112">
        <f t="shared" si="0"/>
        <v>43421</v>
      </c>
      <c r="D67" s="113"/>
      <c r="E67" s="114"/>
      <c r="F67" s="115"/>
      <c r="G67" s="115"/>
      <c r="H67" s="116"/>
      <c r="I67" s="117">
        <f>MIN('El. list pro zápis RYCHLOST'!C68:D68)</f>
        <v>0</v>
      </c>
      <c r="J67" s="118">
        <f>MIN('El. list pro zápis RYCHLOST'!E68:F68)</f>
        <v>0</v>
      </c>
      <c r="K67" s="119">
        <f>MAX('El. list pro zápis ODRAZY'!C68:D68)</f>
        <v>0</v>
      </c>
      <c r="L67" s="118">
        <f>MAX('El. list pro zápis ODRAZY'!E68:F68)</f>
        <v>0</v>
      </c>
      <c r="M67" s="117">
        <f>MAX('El. list pro zápis ODHODY+FLEX.'!C68:D68)</f>
        <v>0</v>
      </c>
      <c r="N67" s="118">
        <f>MAX('El. list pro zápis ODHODY+FLEX.'!E68:F68)</f>
        <v>0</v>
      </c>
      <c r="O67" s="120">
        <f>'El. list pro zápis ODHODY+FLEX.'!G68</f>
        <v>0</v>
      </c>
    </row>
    <row r="68" spans="1:15" ht="15" thickBot="1">
      <c r="A68" s="99">
        <v>63</v>
      </c>
      <c r="B68" s="111"/>
      <c r="C68" s="112">
        <f t="shared" si="0"/>
        <v>43421</v>
      </c>
      <c r="D68" s="113"/>
      <c r="E68" s="114"/>
      <c r="F68" s="115"/>
      <c r="G68" s="115"/>
      <c r="H68" s="116"/>
      <c r="I68" s="117">
        <f>MIN('El. list pro zápis RYCHLOST'!C69:D69)</f>
        <v>0</v>
      </c>
      <c r="J68" s="118">
        <f>MIN('El. list pro zápis RYCHLOST'!E69:F69)</f>
        <v>0</v>
      </c>
      <c r="K68" s="119">
        <f>MAX('El. list pro zápis ODRAZY'!C69:D69)</f>
        <v>0</v>
      </c>
      <c r="L68" s="118">
        <f>MAX('El. list pro zápis ODRAZY'!E69:F69)</f>
        <v>0</v>
      </c>
      <c r="M68" s="117">
        <f>MAX('El. list pro zápis ODHODY+FLEX.'!C69:D69)</f>
        <v>0</v>
      </c>
      <c r="N68" s="118">
        <f>MAX('El. list pro zápis ODHODY+FLEX.'!E69:F69)</f>
        <v>0</v>
      </c>
      <c r="O68" s="120">
        <f>'El. list pro zápis ODHODY+FLEX.'!G69</f>
        <v>0</v>
      </c>
    </row>
    <row r="69" spans="1:15" ht="15" thickBot="1">
      <c r="A69" s="99">
        <v>64</v>
      </c>
      <c r="B69" s="111"/>
      <c r="C69" s="112">
        <f t="shared" si="0"/>
        <v>43421</v>
      </c>
      <c r="D69" s="113"/>
      <c r="E69" s="114"/>
      <c r="F69" s="115"/>
      <c r="G69" s="115"/>
      <c r="H69" s="116"/>
      <c r="I69" s="117">
        <f>MIN('El. list pro zápis RYCHLOST'!C70:D70)</f>
        <v>0</v>
      </c>
      <c r="J69" s="118">
        <f>MIN('El. list pro zápis RYCHLOST'!E70:F70)</f>
        <v>0</v>
      </c>
      <c r="K69" s="119">
        <f>MAX('El. list pro zápis ODRAZY'!C70:D70)</f>
        <v>0</v>
      </c>
      <c r="L69" s="118">
        <f>MAX('El. list pro zápis ODRAZY'!E70:F70)</f>
        <v>0</v>
      </c>
      <c r="M69" s="117">
        <f>MAX('El. list pro zápis ODHODY+FLEX.'!C70:D70)</f>
        <v>0</v>
      </c>
      <c r="N69" s="118">
        <f>MAX('El. list pro zápis ODHODY+FLEX.'!E70:F70)</f>
        <v>0</v>
      </c>
      <c r="O69" s="120">
        <f>'El. list pro zápis ODHODY+FLEX.'!G70</f>
        <v>0</v>
      </c>
    </row>
    <row r="70" spans="1:15" ht="15" thickBot="1">
      <c r="A70" s="99">
        <v>65</v>
      </c>
      <c r="B70" s="111"/>
      <c r="C70" s="112">
        <f t="shared" si="0"/>
        <v>43421</v>
      </c>
      <c r="D70" s="113"/>
      <c r="E70" s="114"/>
      <c r="F70" s="115"/>
      <c r="G70" s="115"/>
      <c r="H70" s="116"/>
      <c r="I70" s="117">
        <f>MIN('El. list pro zápis RYCHLOST'!C71:D71)</f>
        <v>0</v>
      </c>
      <c r="J70" s="118">
        <f>MIN('El. list pro zápis RYCHLOST'!E71:F71)</f>
        <v>0</v>
      </c>
      <c r="K70" s="119">
        <f>MAX('El. list pro zápis ODRAZY'!C71:D71)</f>
        <v>0</v>
      </c>
      <c r="L70" s="118">
        <f>MAX('El. list pro zápis ODRAZY'!E71:F71)</f>
        <v>0</v>
      </c>
      <c r="M70" s="117">
        <f>MAX('El. list pro zápis ODHODY+FLEX.'!C71:D71)</f>
        <v>0</v>
      </c>
      <c r="N70" s="118">
        <f>MAX('El. list pro zápis ODHODY+FLEX.'!E71:F71)</f>
        <v>0</v>
      </c>
      <c r="O70" s="120">
        <f>'El. list pro zápis ODHODY+FLEX.'!G71</f>
        <v>0</v>
      </c>
    </row>
    <row r="71" spans="1:15" ht="15" thickBot="1">
      <c r="A71" s="99">
        <v>66</v>
      </c>
      <c r="B71" s="111"/>
      <c r="C71" s="112">
        <f t="shared" si="0"/>
        <v>43421</v>
      </c>
      <c r="D71" s="113"/>
      <c r="E71" s="114"/>
      <c r="F71" s="115"/>
      <c r="G71" s="115"/>
      <c r="H71" s="116"/>
      <c r="I71" s="117">
        <f>MIN('El. list pro zápis RYCHLOST'!C72:D72)</f>
        <v>0</v>
      </c>
      <c r="J71" s="118">
        <f>MIN('El. list pro zápis RYCHLOST'!E72:F72)</f>
        <v>0</v>
      </c>
      <c r="K71" s="119">
        <f>MAX('El. list pro zápis ODRAZY'!C72:D72)</f>
        <v>0</v>
      </c>
      <c r="L71" s="118">
        <f>MAX('El. list pro zápis ODRAZY'!E72:F72)</f>
        <v>0</v>
      </c>
      <c r="M71" s="117">
        <f>MAX('El. list pro zápis ODHODY+FLEX.'!C72:D72)</f>
        <v>0</v>
      </c>
      <c r="N71" s="118">
        <f>MAX('El. list pro zápis ODHODY+FLEX.'!E72:F72)</f>
        <v>0</v>
      </c>
      <c r="O71" s="120">
        <f>'El. list pro zápis ODHODY+FLEX.'!G72</f>
        <v>0</v>
      </c>
    </row>
    <row r="72" spans="1:15" ht="15" thickBot="1">
      <c r="A72" s="99">
        <v>67</v>
      </c>
      <c r="B72" s="111"/>
      <c r="C72" s="112">
        <f aca="true" t="shared" si="1" ref="C72:C105">$E$1</f>
        <v>43421</v>
      </c>
      <c r="D72" s="113"/>
      <c r="E72" s="114"/>
      <c r="F72" s="115"/>
      <c r="G72" s="115"/>
      <c r="H72" s="116"/>
      <c r="I72" s="117">
        <f>MIN('El. list pro zápis RYCHLOST'!C73:D73)</f>
        <v>0</v>
      </c>
      <c r="J72" s="118">
        <f>MIN('El. list pro zápis RYCHLOST'!E73:F73)</f>
        <v>0</v>
      </c>
      <c r="K72" s="119">
        <f>MAX('El. list pro zápis ODRAZY'!C73:D73)</f>
        <v>0</v>
      </c>
      <c r="L72" s="118">
        <f>MAX('El. list pro zápis ODRAZY'!E73:F73)</f>
        <v>0</v>
      </c>
      <c r="M72" s="117">
        <f>MAX('El. list pro zápis ODHODY+FLEX.'!C73:D73)</f>
        <v>0</v>
      </c>
      <c r="N72" s="118">
        <f>MAX('El. list pro zápis ODHODY+FLEX.'!E73:F73)</f>
        <v>0</v>
      </c>
      <c r="O72" s="120">
        <f>'El. list pro zápis ODHODY+FLEX.'!G73</f>
        <v>0</v>
      </c>
    </row>
    <row r="73" spans="1:15" ht="15" thickBot="1">
      <c r="A73" s="99">
        <v>68</v>
      </c>
      <c r="B73" s="111"/>
      <c r="C73" s="112">
        <f t="shared" si="1"/>
        <v>43421</v>
      </c>
      <c r="D73" s="113"/>
      <c r="E73" s="114"/>
      <c r="F73" s="115"/>
      <c r="G73" s="115"/>
      <c r="H73" s="116"/>
      <c r="I73" s="117">
        <f>MIN('El. list pro zápis RYCHLOST'!C74:D74)</f>
        <v>0</v>
      </c>
      <c r="J73" s="118">
        <f>MIN('El. list pro zápis RYCHLOST'!E74:F74)</f>
        <v>0</v>
      </c>
      <c r="K73" s="119">
        <f>MAX('El. list pro zápis ODRAZY'!C74:D74)</f>
        <v>0</v>
      </c>
      <c r="L73" s="118">
        <f>MAX('El. list pro zápis ODRAZY'!E74:F74)</f>
        <v>0</v>
      </c>
      <c r="M73" s="117">
        <f>MAX('El. list pro zápis ODHODY+FLEX.'!C74:D74)</f>
        <v>0</v>
      </c>
      <c r="N73" s="118">
        <f>MAX('El. list pro zápis ODHODY+FLEX.'!E74:F74)</f>
        <v>0</v>
      </c>
      <c r="O73" s="120">
        <f>'El. list pro zápis ODHODY+FLEX.'!G74</f>
        <v>0</v>
      </c>
    </row>
    <row r="74" spans="1:15" ht="15" thickBot="1">
      <c r="A74" s="99">
        <v>69</v>
      </c>
      <c r="B74" s="111"/>
      <c r="C74" s="112">
        <f t="shared" si="1"/>
        <v>43421</v>
      </c>
      <c r="D74" s="113"/>
      <c r="E74" s="114"/>
      <c r="F74" s="115"/>
      <c r="G74" s="115"/>
      <c r="H74" s="116"/>
      <c r="I74" s="117">
        <f>MIN('El. list pro zápis RYCHLOST'!C75:D75)</f>
        <v>0</v>
      </c>
      <c r="J74" s="118">
        <f>MIN('El. list pro zápis RYCHLOST'!E75:F75)</f>
        <v>0</v>
      </c>
      <c r="K74" s="119">
        <f>MAX('El. list pro zápis ODRAZY'!C75:D75)</f>
        <v>0</v>
      </c>
      <c r="L74" s="118">
        <f>MAX('El. list pro zápis ODRAZY'!E75:F75)</f>
        <v>0</v>
      </c>
      <c r="M74" s="117">
        <f>MAX('El. list pro zápis ODHODY+FLEX.'!C75:D75)</f>
        <v>0</v>
      </c>
      <c r="N74" s="118">
        <f>MAX('El. list pro zápis ODHODY+FLEX.'!E75:F75)</f>
        <v>0</v>
      </c>
      <c r="O74" s="120">
        <f>'El. list pro zápis ODHODY+FLEX.'!G75</f>
        <v>0</v>
      </c>
    </row>
    <row r="75" spans="1:15" ht="15" thickBot="1">
      <c r="A75" s="99">
        <v>70</v>
      </c>
      <c r="B75" s="111"/>
      <c r="C75" s="112">
        <f t="shared" si="1"/>
        <v>43421</v>
      </c>
      <c r="D75" s="113"/>
      <c r="E75" s="114"/>
      <c r="F75" s="115"/>
      <c r="G75" s="115"/>
      <c r="H75" s="116"/>
      <c r="I75" s="117">
        <f>MIN('El. list pro zápis RYCHLOST'!C76:D76)</f>
        <v>0</v>
      </c>
      <c r="J75" s="118">
        <f>MIN('El. list pro zápis RYCHLOST'!E76:F76)</f>
        <v>0</v>
      </c>
      <c r="K75" s="119">
        <f>MAX('El. list pro zápis ODRAZY'!C76:D76)</f>
        <v>0</v>
      </c>
      <c r="L75" s="118">
        <f>MAX('El. list pro zápis ODRAZY'!E76:F76)</f>
        <v>0</v>
      </c>
      <c r="M75" s="117">
        <f>MAX('El. list pro zápis ODHODY+FLEX.'!C76:D76)</f>
        <v>0</v>
      </c>
      <c r="N75" s="118">
        <f>MAX('El. list pro zápis ODHODY+FLEX.'!E76:F76)</f>
        <v>0</v>
      </c>
      <c r="O75" s="120">
        <f>'El. list pro zápis ODHODY+FLEX.'!G76</f>
        <v>0</v>
      </c>
    </row>
    <row r="76" spans="1:15" ht="15" thickBot="1">
      <c r="A76" s="99">
        <v>71</v>
      </c>
      <c r="B76" s="111"/>
      <c r="C76" s="112">
        <f t="shared" si="1"/>
        <v>43421</v>
      </c>
      <c r="D76" s="113"/>
      <c r="E76" s="114"/>
      <c r="F76" s="115"/>
      <c r="G76" s="115"/>
      <c r="H76" s="116"/>
      <c r="I76" s="117">
        <f>MIN('El. list pro zápis RYCHLOST'!C77:D77)</f>
        <v>0</v>
      </c>
      <c r="J76" s="118">
        <f>MIN('El. list pro zápis RYCHLOST'!E77:F77)</f>
        <v>0</v>
      </c>
      <c r="K76" s="119">
        <f>MAX('El. list pro zápis ODRAZY'!C77:D77)</f>
        <v>0</v>
      </c>
      <c r="L76" s="118">
        <f>MAX('El. list pro zápis ODRAZY'!E77:F77)</f>
        <v>0</v>
      </c>
      <c r="M76" s="117">
        <f>MAX('El. list pro zápis ODHODY+FLEX.'!C77:D77)</f>
        <v>0</v>
      </c>
      <c r="N76" s="118">
        <f>MAX('El. list pro zápis ODHODY+FLEX.'!E77:F77)</f>
        <v>0</v>
      </c>
      <c r="O76" s="120">
        <f>'El. list pro zápis ODHODY+FLEX.'!G77</f>
        <v>0</v>
      </c>
    </row>
    <row r="77" spans="1:15" ht="15" thickBot="1">
      <c r="A77" s="99">
        <v>72</v>
      </c>
      <c r="B77" s="111"/>
      <c r="C77" s="112">
        <f t="shared" si="1"/>
        <v>43421</v>
      </c>
      <c r="D77" s="113"/>
      <c r="E77" s="114"/>
      <c r="F77" s="115"/>
      <c r="G77" s="115"/>
      <c r="H77" s="116"/>
      <c r="I77" s="117">
        <f>MIN('El. list pro zápis RYCHLOST'!C78:D78)</f>
        <v>0</v>
      </c>
      <c r="J77" s="118">
        <f>MIN('El. list pro zápis RYCHLOST'!E78:F78)</f>
        <v>0</v>
      </c>
      <c r="K77" s="119">
        <f>MAX('El. list pro zápis ODRAZY'!C78:D78)</f>
        <v>0</v>
      </c>
      <c r="L77" s="118">
        <f>MAX('El. list pro zápis ODRAZY'!E78:F78)</f>
        <v>0</v>
      </c>
      <c r="M77" s="117">
        <f>MAX('El. list pro zápis ODHODY+FLEX.'!C78:D78)</f>
        <v>0</v>
      </c>
      <c r="N77" s="118">
        <f>MAX('El. list pro zápis ODHODY+FLEX.'!E78:F78)</f>
        <v>0</v>
      </c>
      <c r="O77" s="120">
        <f>'El. list pro zápis ODHODY+FLEX.'!G78</f>
        <v>0</v>
      </c>
    </row>
    <row r="78" spans="1:15" ht="15" thickBot="1">
      <c r="A78" s="99">
        <v>73</v>
      </c>
      <c r="B78" s="111"/>
      <c r="C78" s="112">
        <f t="shared" si="1"/>
        <v>43421</v>
      </c>
      <c r="D78" s="113"/>
      <c r="E78" s="114"/>
      <c r="F78" s="115"/>
      <c r="G78" s="115"/>
      <c r="H78" s="116"/>
      <c r="I78" s="117">
        <f>MIN('El. list pro zápis RYCHLOST'!C79:D79)</f>
        <v>0</v>
      </c>
      <c r="J78" s="118">
        <f>MIN('El. list pro zápis RYCHLOST'!E79:F79)</f>
        <v>0</v>
      </c>
      <c r="K78" s="119">
        <f>MAX('El. list pro zápis ODRAZY'!C79:D79)</f>
        <v>0</v>
      </c>
      <c r="L78" s="118">
        <f>MAX('El. list pro zápis ODRAZY'!E79:F79)</f>
        <v>0</v>
      </c>
      <c r="M78" s="117">
        <f>MAX('El. list pro zápis ODHODY+FLEX.'!C79:D79)</f>
        <v>0</v>
      </c>
      <c r="N78" s="118">
        <f>MAX('El. list pro zápis ODHODY+FLEX.'!E79:F79)</f>
        <v>0</v>
      </c>
      <c r="O78" s="120">
        <f>'El. list pro zápis ODHODY+FLEX.'!G79</f>
        <v>0</v>
      </c>
    </row>
    <row r="79" spans="1:15" ht="15" thickBot="1">
      <c r="A79" s="99">
        <v>74</v>
      </c>
      <c r="B79" s="111"/>
      <c r="C79" s="112">
        <f t="shared" si="1"/>
        <v>43421</v>
      </c>
      <c r="D79" s="113"/>
      <c r="E79" s="114"/>
      <c r="F79" s="115"/>
      <c r="G79" s="115"/>
      <c r="H79" s="116"/>
      <c r="I79" s="117">
        <f>MIN('El. list pro zápis RYCHLOST'!C80:D80)</f>
        <v>0</v>
      </c>
      <c r="J79" s="118">
        <f>MIN('El. list pro zápis RYCHLOST'!E80:F80)</f>
        <v>0</v>
      </c>
      <c r="K79" s="119">
        <f>MAX('El. list pro zápis ODRAZY'!C80:D80)</f>
        <v>0</v>
      </c>
      <c r="L79" s="118">
        <f>MAX('El. list pro zápis ODRAZY'!E80:F80)</f>
        <v>0</v>
      </c>
      <c r="M79" s="117">
        <f>MAX('El. list pro zápis ODHODY+FLEX.'!C80:D80)</f>
        <v>0</v>
      </c>
      <c r="N79" s="118">
        <f>MAX('El. list pro zápis ODHODY+FLEX.'!E80:F80)</f>
        <v>0</v>
      </c>
      <c r="O79" s="120">
        <f>'El. list pro zápis ODHODY+FLEX.'!G80</f>
        <v>0</v>
      </c>
    </row>
    <row r="80" spans="1:15" ht="15" thickBot="1">
      <c r="A80" s="99">
        <v>75</v>
      </c>
      <c r="B80" s="111"/>
      <c r="C80" s="112">
        <f t="shared" si="1"/>
        <v>43421</v>
      </c>
      <c r="D80" s="113"/>
      <c r="E80" s="114"/>
      <c r="F80" s="115"/>
      <c r="G80" s="115"/>
      <c r="H80" s="116"/>
      <c r="I80" s="117">
        <f>MIN('El. list pro zápis RYCHLOST'!C81:D81)</f>
        <v>0</v>
      </c>
      <c r="J80" s="118">
        <f>MIN('El. list pro zápis RYCHLOST'!E81:F81)</f>
        <v>0</v>
      </c>
      <c r="K80" s="119">
        <f>MAX('El. list pro zápis ODRAZY'!C81:D81)</f>
        <v>0</v>
      </c>
      <c r="L80" s="118">
        <f>MAX('El. list pro zápis ODRAZY'!E81:F81)</f>
        <v>0</v>
      </c>
      <c r="M80" s="117">
        <f>MAX('El. list pro zápis ODHODY+FLEX.'!C81:D81)</f>
        <v>0</v>
      </c>
      <c r="N80" s="118">
        <f>MAX('El. list pro zápis ODHODY+FLEX.'!E81:F81)</f>
        <v>0</v>
      </c>
      <c r="O80" s="120">
        <f>'El. list pro zápis ODHODY+FLEX.'!G81</f>
        <v>0</v>
      </c>
    </row>
    <row r="81" spans="1:15" ht="15" thickBot="1">
      <c r="A81" s="99">
        <v>76</v>
      </c>
      <c r="B81" s="111"/>
      <c r="C81" s="112">
        <f t="shared" si="1"/>
        <v>43421</v>
      </c>
      <c r="D81" s="113"/>
      <c r="E81" s="114"/>
      <c r="F81" s="115"/>
      <c r="G81" s="115"/>
      <c r="H81" s="116"/>
      <c r="I81" s="117">
        <f>MIN('El. list pro zápis RYCHLOST'!C82:D82)</f>
        <v>0</v>
      </c>
      <c r="J81" s="118">
        <f>MIN('El. list pro zápis RYCHLOST'!E82:F82)</f>
        <v>0</v>
      </c>
      <c r="K81" s="119">
        <f>MAX('El. list pro zápis ODRAZY'!C82:D82)</f>
        <v>0</v>
      </c>
      <c r="L81" s="118">
        <f>MAX('El. list pro zápis ODRAZY'!E82:F82)</f>
        <v>0</v>
      </c>
      <c r="M81" s="117">
        <f>MAX('El. list pro zápis ODHODY+FLEX.'!C82:D82)</f>
        <v>0</v>
      </c>
      <c r="N81" s="118">
        <f>MAX('El. list pro zápis ODHODY+FLEX.'!E82:F82)</f>
        <v>0</v>
      </c>
      <c r="O81" s="120">
        <f>'El. list pro zápis ODHODY+FLEX.'!G82</f>
        <v>0</v>
      </c>
    </row>
    <row r="82" spans="1:15" ht="15" thickBot="1">
      <c r="A82" s="99">
        <v>77</v>
      </c>
      <c r="B82" s="111"/>
      <c r="C82" s="112">
        <f t="shared" si="1"/>
        <v>43421</v>
      </c>
      <c r="D82" s="113"/>
      <c r="E82" s="114"/>
      <c r="F82" s="115"/>
      <c r="G82" s="115"/>
      <c r="H82" s="116"/>
      <c r="I82" s="117">
        <f>MIN('El. list pro zápis RYCHLOST'!C83:D83)</f>
        <v>0</v>
      </c>
      <c r="J82" s="118">
        <f>MIN('El. list pro zápis RYCHLOST'!E83:F83)</f>
        <v>0</v>
      </c>
      <c r="K82" s="119">
        <f>MAX('El. list pro zápis ODRAZY'!C83:D83)</f>
        <v>0</v>
      </c>
      <c r="L82" s="118">
        <f>MAX('El. list pro zápis ODRAZY'!E83:F83)</f>
        <v>0</v>
      </c>
      <c r="M82" s="117">
        <f>MAX('El. list pro zápis ODHODY+FLEX.'!C83:D83)</f>
        <v>0</v>
      </c>
      <c r="N82" s="118">
        <f>MAX('El. list pro zápis ODHODY+FLEX.'!E83:F83)</f>
        <v>0</v>
      </c>
      <c r="O82" s="120">
        <f>'El. list pro zápis ODHODY+FLEX.'!G83</f>
        <v>0</v>
      </c>
    </row>
    <row r="83" spans="1:15" ht="15" thickBot="1">
      <c r="A83" s="99">
        <v>78</v>
      </c>
      <c r="B83" s="111"/>
      <c r="C83" s="112">
        <f t="shared" si="1"/>
        <v>43421</v>
      </c>
      <c r="D83" s="113"/>
      <c r="E83" s="114"/>
      <c r="F83" s="115"/>
      <c r="G83" s="115"/>
      <c r="H83" s="116"/>
      <c r="I83" s="117">
        <f>MIN('El. list pro zápis RYCHLOST'!C84:D84)</f>
        <v>0</v>
      </c>
      <c r="J83" s="118">
        <f>MIN('El. list pro zápis RYCHLOST'!E84:F84)</f>
        <v>0</v>
      </c>
      <c r="K83" s="119">
        <f>MAX('El. list pro zápis ODRAZY'!C84:D84)</f>
        <v>0</v>
      </c>
      <c r="L83" s="118">
        <f>MAX('El. list pro zápis ODRAZY'!E84:F84)</f>
        <v>0</v>
      </c>
      <c r="M83" s="117">
        <f>MAX('El. list pro zápis ODHODY+FLEX.'!C84:D84)</f>
        <v>0</v>
      </c>
      <c r="N83" s="118">
        <f>MAX('El. list pro zápis ODHODY+FLEX.'!E84:F84)</f>
        <v>0</v>
      </c>
      <c r="O83" s="120">
        <f>'El. list pro zápis ODHODY+FLEX.'!G84</f>
        <v>0</v>
      </c>
    </row>
    <row r="84" spans="1:15" ht="15" thickBot="1">
      <c r="A84" s="99">
        <v>79</v>
      </c>
      <c r="B84" s="111"/>
      <c r="C84" s="112">
        <f t="shared" si="1"/>
        <v>43421</v>
      </c>
      <c r="D84" s="113"/>
      <c r="E84" s="114"/>
      <c r="F84" s="115"/>
      <c r="G84" s="115"/>
      <c r="H84" s="116"/>
      <c r="I84" s="117">
        <f>MIN('El. list pro zápis RYCHLOST'!C85:D85)</f>
        <v>0</v>
      </c>
      <c r="J84" s="118">
        <f>MIN('El. list pro zápis RYCHLOST'!E85:F85)</f>
        <v>0</v>
      </c>
      <c r="K84" s="119">
        <f>MAX('El. list pro zápis ODRAZY'!C85:D85)</f>
        <v>0</v>
      </c>
      <c r="L84" s="118">
        <f>MAX('El. list pro zápis ODRAZY'!E85:F85)</f>
        <v>0</v>
      </c>
      <c r="M84" s="117">
        <f>MAX('El. list pro zápis ODHODY+FLEX.'!C85:D85)</f>
        <v>0</v>
      </c>
      <c r="N84" s="118">
        <f>MAX('El. list pro zápis ODHODY+FLEX.'!E85:F85)</f>
        <v>0</v>
      </c>
      <c r="O84" s="120">
        <f>'El. list pro zápis ODHODY+FLEX.'!G85</f>
        <v>0</v>
      </c>
    </row>
    <row r="85" spans="1:15" ht="15" thickBot="1">
      <c r="A85" s="99">
        <v>80</v>
      </c>
      <c r="B85" s="111"/>
      <c r="C85" s="112">
        <f t="shared" si="1"/>
        <v>43421</v>
      </c>
      <c r="D85" s="113"/>
      <c r="E85" s="114"/>
      <c r="F85" s="115"/>
      <c r="G85" s="115"/>
      <c r="H85" s="116"/>
      <c r="I85" s="117">
        <f>MIN('El. list pro zápis RYCHLOST'!C86:D86)</f>
        <v>0</v>
      </c>
      <c r="J85" s="118">
        <f>MIN('El. list pro zápis RYCHLOST'!E86:F86)</f>
        <v>0</v>
      </c>
      <c r="K85" s="119">
        <f>MAX('El. list pro zápis ODRAZY'!C86:D86)</f>
        <v>0</v>
      </c>
      <c r="L85" s="118">
        <f>MAX('El. list pro zápis ODRAZY'!E86:F86)</f>
        <v>0</v>
      </c>
      <c r="M85" s="117">
        <f>MAX('El. list pro zápis ODHODY+FLEX.'!C86:D86)</f>
        <v>0</v>
      </c>
      <c r="N85" s="118">
        <f>MAX('El. list pro zápis ODHODY+FLEX.'!E86:F86)</f>
        <v>0</v>
      </c>
      <c r="O85" s="120">
        <f>'El. list pro zápis ODHODY+FLEX.'!G86</f>
        <v>0</v>
      </c>
    </row>
    <row r="86" spans="1:15" ht="15" thickBot="1">
      <c r="A86" s="99">
        <v>81</v>
      </c>
      <c r="B86" s="111"/>
      <c r="C86" s="112">
        <f t="shared" si="1"/>
        <v>43421</v>
      </c>
      <c r="D86" s="113"/>
      <c r="E86" s="114"/>
      <c r="F86" s="115"/>
      <c r="G86" s="115"/>
      <c r="H86" s="116"/>
      <c r="I86" s="117">
        <f>MIN('El. list pro zápis RYCHLOST'!C87:D87)</f>
        <v>0</v>
      </c>
      <c r="J86" s="118">
        <f>MIN('El. list pro zápis RYCHLOST'!E87:F87)</f>
        <v>0</v>
      </c>
      <c r="K86" s="119">
        <f>MAX('El. list pro zápis ODRAZY'!C87:D87)</f>
        <v>0</v>
      </c>
      <c r="L86" s="118">
        <f>MAX('El. list pro zápis ODRAZY'!E87:F87)</f>
        <v>0</v>
      </c>
      <c r="M86" s="117">
        <f>MAX('El. list pro zápis ODHODY+FLEX.'!C87:D87)</f>
        <v>0</v>
      </c>
      <c r="N86" s="118">
        <f>MAX('El. list pro zápis ODHODY+FLEX.'!E87:F87)</f>
        <v>0</v>
      </c>
      <c r="O86" s="120">
        <f>'El. list pro zápis ODHODY+FLEX.'!G87</f>
        <v>0</v>
      </c>
    </row>
    <row r="87" spans="1:15" ht="15" thickBot="1">
      <c r="A87" s="99">
        <v>82</v>
      </c>
      <c r="B87" s="111"/>
      <c r="C87" s="112">
        <f t="shared" si="1"/>
        <v>43421</v>
      </c>
      <c r="D87" s="113"/>
      <c r="E87" s="114"/>
      <c r="F87" s="115"/>
      <c r="G87" s="115"/>
      <c r="H87" s="116"/>
      <c r="I87" s="117">
        <f>MIN('El. list pro zápis RYCHLOST'!C88:D88)</f>
        <v>0</v>
      </c>
      <c r="J87" s="118">
        <f>MIN('El. list pro zápis RYCHLOST'!E88:F88)</f>
        <v>0</v>
      </c>
      <c r="K87" s="119">
        <f>MAX('El. list pro zápis ODRAZY'!C88:D88)</f>
        <v>0</v>
      </c>
      <c r="L87" s="118">
        <f>MAX('El. list pro zápis ODRAZY'!E88:F88)</f>
        <v>0</v>
      </c>
      <c r="M87" s="117">
        <f>MAX('El. list pro zápis ODHODY+FLEX.'!C88:D88)</f>
        <v>0</v>
      </c>
      <c r="N87" s="118">
        <f>MAX('El. list pro zápis ODHODY+FLEX.'!E88:F88)</f>
        <v>0</v>
      </c>
      <c r="O87" s="120">
        <f>'El. list pro zápis ODHODY+FLEX.'!G88</f>
        <v>0</v>
      </c>
    </row>
    <row r="88" spans="1:15" ht="15" thickBot="1">
      <c r="A88" s="99">
        <v>83</v>
      </c>
      <c r="B88" s="111"/>
      <c r="C88" s="112">
        <f t="shared" si="1"/>
        <v>43421</v>
      </c>
      <c r="D88" s="113"/>
      <c r="E88" s="114"/>
      <c r="F88" s="115"/>
      <c r="G88" s="115"/>
      <c r="H88" s="116"/>
      <c r="I88" s="117">
        <f>MIN('El. list pro zápis RYCHLOST'!C89:D89)</f>
        <v>0</v>
      </c>
      <c r="J88" s="118">
        <f>MIN('El. list pro zápis RYCHLOST'!E89:F89)</f>
        <v>0</v>
      </c>
      <c r="K88" s="119">
        <f>MAX('El. list pro zápis ODRAZY'!C89:D89)</f>
        <v>0</v>
      </c>
      <c r="L88" s="118">
        <f>MAX('El. list pro zápis ODRAZY'!E89:F89)</f>
        <v>0</v>
      </c>
      <c r="M88" s="117">
        <f>MAX('El. list pro zápis ODHODY+FLEX.'!C89:D89)</f>
        <v>0</v>
      </c>
      <c r="N88" s="118">
        <f>MAX('El. list pro zápis ODHODY+FLEX.'!E89:F89)</f>
        <v>0</v>
      </c>
      <c r="O88" s="120">
        <f>'El. list pro zápis ODHODY+FLEX.'!G89</f>
        <v>0</v>
      </c>
    </row>
    <row r="89" spans="1:15" ht="15" thickBot="1">
      <c r="A89" s="99">
        <v>84</v>
      </c>
      <c r="B89" s="111"/>
      <c r="C89" s="112">
        <f t="shared" si="1"/>
        <v>43421</v>
      </c>
      <c r="D89" s="113"/>
      <c r="E89" s="114"/>
      <c r="F89" s="115"/>
      <c r="G89" s="115"/>
      <c r="H89" s="116"/>
      <c r="I89" s="117">
        <f>MIN('El. list pro zápis RYCHLOST'!C90:D90)</f>
        <v>0</v>
      </c>
      <c r="J89" s="118">
        <f>MIN('El. list pro zápis RYCHLOST'!E90:F90)</f>
        <v>0</v>
      </c>
      <c r="K89" s="119">
        <f>MAX('El. list pro zápis ODRAZY'!C90:D90)</f>
        <v>0</v>
      </c>
      <c r="L89" s="118">
        <f>MAX('El. list pro zápis ODRAZY'!E90:F90)</f>
        <v>0</v>
      </c>
      <c r="M89" s="117">
        <f>MAX('El. list pro zápis ODHODY+FLEX.'!C90:D90)</f>
        <v>0</v>
      </c>
      <c r="N89" s="118">
        <f>MAX('El. list pro zápis ODHODY+FLEX.'!E90:F90)</f>
        <v>0</v>
      </c>
      <c r="O89" s="120">
        <f>'El. list pro zápis ODHODY+FLEX.'!G90</f>
        <v>0</v>
      </c>
    </row>
    <row r="90" spans="1:15" ht="15" thickBot="1">
      <c r="A90" s="99">
        <v>85</v>
      </c>
      <c r="B90" s="111"/>
      <c r="C90" s="112">
        <f t="shared" si="1"/>
        <v>43421</v>
      </c>
      <c r="D90" s="113"/>
      <c r="E90" s="114"/>
      <c r="F90" s="115"/>
      <c r="G90" s="115"/>
      <c r="H90" s="116"/>
      <c r="I90" s="117">
        <f>MIN('El. list pro zápis RYCHLOST'!C91:D91)</f>
        <v>0</v>
      </c>
      <c r="J90" s="118">
        <f>MIN('El. list pro zápis RYCHLOST'!E91:F91)</f>
        <v>0</v>
      </c>
      <c r="K90" s="119">
        <f>MAX('El. list pro zápis ODRAZY'!C91:D91)</f>
        <v>0</v>
      </c>
      <c r="L90" s="118">
        <f>MAX('El. list pro zápis ODRAZY'!E91:F91)</f>
        <v>0</v>
      </c>
      <c r="M90" s="117">
        <f>MAX('El. list pro zápis ODHODY+FLEX.'!C91:D91)</f>
        <v>0</v>
      </c>
      <c r="N90" s="118">
        <f>MAX('El. list pro zápis ODHODY+FLEX.'!E91:F91)</f>
        <v>0</v>
      </c>
      <c r="O90" s="120">
        <f>'El. list pro zápis ODHODY+FLEX.'!G91</f>
        <v>0</v>
      </c>
    </row>
    <row r="91" spans="1:15" ht="15" thickBot="1">
      <c r="A91" s="99">
        <v>86</v>
      </c>
      <c r="B91" s="111"/>
      <c r="C91" s="112">
        <f t="shared" si="1"/>
        <v>43421</v>
      </c>
      <c r="D91" s="113"/>
      <c r="E91" s="114"/>
      <c r="F91" s="115"/>
      <c r="G91" s="115"/>
      <c r="H91" s="116"/>
      <c r="I91" s="117">
        <f>MIN('El. list pro zápis RYCHLOST'!C92:D92)</f>
        <v>0</v>
      </c>
      <c r="J91" s="118">
        <f>MIN('El. list pro zápis RYCHLOST'!E92:F92)</f>
        <v>0</v>
      </c>
      <c r="K91" s="119">
        <f>MAX('El. list pro zápis ODRAZY'!C92:D92)</f>
        <v>0</v>
      </c>
      <c r="L91" s="118">
        <f>MAX('El. list pro zápis ODRAZY'!E92:F92)</f>
        <v>0</v>
      </c>
      <c r="M91" s="117">
        <f>MAX('El. list pro zápis ODHODY+FLEX.'!C92:D92)</f>
        <v>0</v>
      </c>
      <c r="N91" s="118">
        <f>MAX('El. list pro zápis ODHODY+FLEX.'!E92:F92)</f>
        <v>0</v>
      </c>
      <c r="O91" s="120">
        <f>'El. list pro zápis ODHODY+FLEX.'!G92</f>
        <v>0</v>
      </c>
    </row>
    <row r="92" spans="1:15" ht="15" thickBot="1">
      <c r="A92" s="99">
        <v>87</v>
      </c>
      <c r="B92" s="111"/>
      <c r="C92" s="112">
        <f t="shared" si="1"/>
        <v>43421</v>
      </c>
      <c r="D92" s="113"/>
      <c r="E92" s="114"/>
      <c r="F92" s="115"/>
      <c r="G92" s="115"/>
      <c r="H92" s="116"/>
      <c r="I92" s="117">
        <f>MIN('El. list pro zápis RYCHLOST'!C93:D93)</f>
        <v>0</v>
      </c>
      <c r="J92" s="118">
        <f>MIN('El. list pro zápis RYCHLOST'!E93:F93)</f>
        <v>0</v>
      </c>
      <c r="K92" s="119">
        <f>MAX('El. list pro zápis ODRAZY'!C93:D93)</f>
        <v>0</v>
      </c>
      <c r="L92" s="118">
        <f>MAX('El. list pro zápis ODRAZY'!E93:F93)</f>
        <v>0</v>
      </c>
      <c r="M92" s="117">
        <f>MAX('El. list pro zápis ODHODY+FLEX.'!C93:D93)</f>
        <v>0</v>
      </c>
      <c r="N92" s="118">
        <f>MAX('El. list pro zápis ODHODY+FLEX.'!E93:F93)</f>
        <v>0</v>
      </c>
      <c r="O92" s="120">
        <f>'El. list pro zápis ODHODY+FLEX.'!G93</f>
        <v>0</v>
      </c>
    </row>
    <row r="93" spans="1:15" ht="15" thickBot="1">
      <c r="A93" s="99">
        <v>88</v>
      </c>
      <c r="B93" s="111"/>
      <c r="C93" s="112">
        <f t="shared" si="1"/>
        <v>43421</v>
      </c>
      <c r="D93" s="113"/>
      <c r="E93" s="114"/>
      <c r="F93" s="115"/>
      <c r="G93" s="115"/>
      <c r="H93" s="116"/>
      <c r="I93" s="117">
        <f>MIN('El. list pro zápis RYCHLOST'!C94:D94)</f>
        <v>0</v>
      </c>
      <c r="J93" s="118">
        <f>MIN('El. list pro zápis RYCHLOST'!E94:F94)</f>
        <v>0</v>
      </c>
      <c r="K93" s="119">
        <f>MAX('El. list pro zápis ODRAZY'!C94:D94)</f>
        <v>0</v>
      </c>
      <c r="L93" s="118">
        <f>MAX('El. list pro zápis ODRAZY'!E94:F94)</f>
        <v>0</v>
      </c>
      <c r="M93" s="117">
        <f>MAX('El. list pro zápis ODHODY+FLEX.'!C94:D94)</f>
        <v>0</v>
      </c>
      <c r="N93" s="118">
        <f>MAX('El. list pro zápis ODHODY+FLEX.'!E94:F94)</f>
        <v>0</v>
      </c>
      <c r="O93" s="120">
        <f>'El. list pro zápis ODHODY+FLEX.'!G94</f>
        <v>0</v>
      </c>
    </row>
    <row r="94" spans="1:15" ht="15" thickBot="1">
      <c r="A94" s="99">
        <v>89</v>
      </c>
      <c r="B94" s="111"/>
      <c r="C94" s="112">
        <f t="shared" si="1"/>
        <v>43421</v>
      </c>
      <c r="D94" s="113"/>
      <c r="E94" s="114"/>
      <c r="F94" s="115"/>
      <c r="G94" s="115"/>
      <c r="H94" s="116"/>
      <c r="I94" s="117">
        <f>MIN('El. list pro zápis RYCHLOST'!C95:D95)</f>
        <v>0</v>
      </c>
      <c r="J94" s="118">
        <f>MIN('El. list pro zápis RYCHLOST'!E95:F95)</f>
        <v>0</v>
      </c>
      <c r="K94" s="119">
        <f>MAX('El. list pro zápis ODRAZY'!C95:D95)</f>
        <v>0</v>
      </c>
      <c r="L94" s="118">
        <f>MAX('El. list pro zápis ODRAZY'!E95:F95)</f>
        <v>0</v>
      </c>
      <c r="M94" s="117">
        <f>MAX('El. list pro zápis ODHODY+FLEX.'!C95:D95)</f>
        <v>0</v>
      </c>
      <c r="N94" s="118">
        <f>MAX('El. list pro zápis ODHODY+FLEX.'!E95:F95)</f>
        <v>0</v>
      </c>
      <c r="O94" s="120">
        <f>'El. list pro zápis ODHODY+FLEX.'!G95</f>
        <v>0</v>
      </c>
    </row>
    <row r="95" spans="1:15" ht="15" thickBot="1">
      <c r="A95" s="99">
        <v>90</v>
      </c>
      <c r="B95" s="111"/>
      <c r="C95" s="112">
        <f t="shared" si="1"/>
        <v>43421</v>
      </c>
      <c r="D95" s="113"/>
      <c r="E95" s="114"/>
      <c r="F95" s="115"/>
      <c r="G95" s="115"/>
      <c r="H95" s="116"/>
      <c r="I95" s="117">
        <f>MIN('El. list pro zápis RYCHLOST'!C96:D96)</f>
        <v>0</v>
      </c>
      <c r="J95" s="118">
        <f>MIN('El. list pro zápis RYCHLOST'!E96:F96)</f>
        <v>0</v>
      </c>
      <c r="K95" s="119">
        <f>MAX('El. list pro zápis ODRAZY'!C96:D96)</f>
        <v>0</v>
      </c>
      <c r="L95" s="118">
        <f>MAX('El. list pro zápis ODRAZY'!E96:F96)</f>
        <v>0</v>
      </c>
      <c r="M95" s="117">
        <f>MAX('El. list pro zápis ODHODY+FLEX.'!C96:D96)</f>
        <v>0</v>
      </c>
      <c r="N95" s="118">
        <f>MAX('El. list pro zápis ODHODY+FLEX.'!E96:F96)</f>
        <v>0</v>
      </c>
      <c r="O95" s="120">
        <f>'El. list pro zápis ODHODY+FLEX.'!G96</f>
        <v>0</v>
      </c>
    </row>
    <row r="96" spans="1:15" ht="15" thickBot="1">
      <c r="A96" s="99">
        <v>91</v>
      </c>
      <c r="B96" s="111"/>
      <c r="C96" s="112">
        <f t="shared" si="1"/>
        <v>43421</v>
      </c>
      <c r="D96" s="113"/>
      <c r="E96" s="114"/>
      <c r="F96" s="115"/>
      <c r="G96" s="115"/>
      <c r="H96" s="116"/>
      <c r="I96" s="117">
        <f>MIN('El. list pro zápis RYCHLOST'!C97:D97)</f>
        <v>0</v>
      </c>
      <c r="J96" s="118">
        <f>MIN('El. list pro zápis RYCHLOST'!E97:F97)</f>
        <v>0</v>
      </c>
      <c r="K96" s="119">
        <f>MAX('El. list pro zápis ODRAZY'!C97:D97)</f>
        <v>0</v>
      </c>
      <c r="L96" s="118">
        <f>MAX('El. list pro zápis ODRAZY'!E97:F97)</f>
        <v>0</v>
      </c>
      <c r="M96" s="117">
        <f>MAX('El. list pro zápis ODHODY+FLEX.'!C97:D97)</f>
        <v>0</v>
      </c>
      <c r="N96" s="118">
        <f>MAX('El. list pro zápis ODHODY+FLEX.'!E97:F97)</f>
        <v>0</v>
      </c>
      <c r="O96" s="120">
        <f>'El. list pro zápis ODHODY+FLEX.'!G97</f>
        <v>0</v>
      </c>
    </row>
    <row r="97" spans="1:15" ht="15" thickBot="1">
      <c r="A97" s="99">
        <v>92</v>
      </c>
      <c r="B97" s="111"/>
      <c r="C97" s="112">
        <f t="shared" si="1"/>
        <v>43421</v>
      </c>
      <c r="D97" s="113"/>
      <c r="E97" s="114"/>
      <c r="F97" s="115"/>
      <c r="G97" s="115"/>
      <c r="H97" s="116"/>
      <c r="I97" s="117">
        <f>MIN('El. list pro zápis RYCHLOST'!C98:D98)</f>
        <v>0</v>
      </c>
      <c r="J97" s="118">
        <f>MIN('El. list pro zápis RYCHLOST'!E98:F98)</f>
        <v>0</v>
      </c>
      <c r="K97" s="119">
        <f>MAX('El. list pro zápis ODRAZY'!C98:D98)</f>
        <v>0</v>
      </c>
      <c r="L97" s="118">
        <f>MAX('El. list pro zápis ODRAZY'!E98:F98)</f>
        <v>0</v>
      </c>
      <c r="M97" s="117">
        <f>MAX('El. list pro zápis ODHODY+FLEX.'!C98:D98)</f>
        <v>0</v>
      </c>
      <c r="N97" s="118">
        <f>MAX('El. list pro zápis ODHODY+FLEX.'!E98:F98)</f>
        <v>0</v>
      </c>
      <c r="O97" s="120">
        <f>'El. list pro zápis ODHODY+FLEX.'!G98</f>
        <v>0</v>
      </c>
    </row>
    <row r="98" spans="1:15" ht="15" thickBot="1">
      <c r="A98" s="99">
        <v>93</v>
      </c>
      <c r="B98" s="111"/>
      <c r="C98" s="112">
        <f t="shared" si="1"/>
        <v>43421</v>
      </c>
      <c r="D98" s="113"/>
      <c r="E98" s="114"/>
      <c r="F98" s="115"/>
      <c r="G98" s="115"/>
      <c r="H98" s="116"/>
      <c r="I98" s="117">
        <f>MIN('El. list pro zápis RYCHLOST'!C99:D99)</f>
        <v>0</v>
      </c>
      <c r="J98" s="118">
        <f>MIN('El. list pro zápis RYCHLOST'!E99:F99)</f>
        <v>0</v>
      </c>
      <c r="K98" s="119">
        <f>MAX('El. list pro zápis ODRAZY'!C99:D99)</f>
        <v>0</v>
      </c>
      <c r="L98" s="118">
        <f>MAX('El. list pro zápis ODRAZY'!E99:F99)</f>
        <v>0</v>
      </c>
      <c r="M98" s="117">
        <f>MAX('El. list pro zápis ODHODY+FLEX.'!C99:D99)</f>
        <v>0</v>
      </c>
      <c r="N98" s="118">
        <f>MAX('El. list pro zápis ODHODY+FLEX.'!E99:F99)</f>
        <v>0</v>
      </c>
      <c r="O98" s="120">
        <f>'El. list pro zápis ODHODY+FLEX.'!G99</f>
        <v>0</v>
      </c>
    </row>
    <row r="99" spans="1:15" ht="15" thickBot="1">
      <c r="A99" s="99">
        <v>94</v>
      </c>
      <c r="B99" s="111"/>
      <c r="C99" s="112">
        <f t="shared" si="1"/>
        <v>43421</v>
      </c>
      <c r="D99" s="113"/>
      <c r="E99" s="114"/>
      <c r="F99" s="115"/>
      <c r="G99" s="115"/>
      <c r="H99" s="116"/>
      <c r="I99" s="117">
        <f>MIN('El. list pro zápis RYCHLOST'!C100:D100)</f>
        <v>0</v>
      </c>
      <c r="J99" s="118">
        <f>MIN('El. list pro zápis RYCHLOST'!E100:F100)</f>
        <v>0</v>
      </c>
      <c r="K99" s="119">
        <f>MAX('El. list pro zápis ODRAZY'!C100:D100)</f>
        <v>0</v>
      </c>
      <c r="L99" s="118">
        <f>MAX('El. list pro zápis ODRAZY'!E100:F100)</f>
        <v>0</v>
      </c>
      <c r="M99" s="117">
        <f>MAX('El. list pro zápis ODHODY+FLEX.'!C100:D100)</f>
        <v>0</v>
      </c>
      <c r="N99" s="118">
        <f>MAX('El. list pro zápis ODHODY+FLEX.'!E100:F100)</f>
        <v>0</v>
      </c>
      <c r="O99" s="120">
        <f>'El. list pro zápis ODHODY+FLEX.'!G100</f>
        <v>0</v>
      </c>
    </row>
    <row r="100" spans="1:15" ht="15" thickBot="1">
      <c r="A100" s="99">
        <v>95</v>
      </c>
      <c r="B100" s="111"/>
      <c r="C100" s="112">
        <f t="shared" si="1"/>
        <v>43421</v>
      </c>
      <c r="D100" s="113"/>
      <c r="E100" s="114"/>
      <c r="F100" s="115"/>
      <c r="G100" s="115"/>
      <c r="H100" s="116"/>
      <c r="I100" s="117">
        <f>MIN('El. list pro zápis RYCHLOST'!C101:D101)</f>
        <v>0</v>
      </c>
      <c r="J100" s="118">
        <f>MIN('El. list pro zápis RYCHLOST'!E101:F101)</f>
        <v>0</v>
      </c>
      <c r="K100" s="119">
        <f>MAX('El. list pro zápis ODRAZY'!C101:D101)</f>
        <v>0</v>
      </c>
      <c r="L100" s="118">
        <f>MAX('El. list pro zápis ODRAZY'!E101:F101)</f>
        <v>0</v>
      </c>
      <c r="M100" s="117">
        <f>MAX('El. list pro zápis ODHODY+FLEX.'!C101:D101)</f>
        <v>0</v>
      </c>
      <c r="N100" s="118">
        <f>MAX('El. list pro zápis ODHODY+FLEX.'!E101:F101)</f>
        <v>0</v>
      </c>
      <c r="O100" s="120">
        <f>'El. list pro zápis ODHODY+FLEX.'!G101</f>
        <v>0</v>
      </c>
    </row>
    <row r="101" spans="1:15" ht="15" thickBot="1">
      <c r="A101" s="99">
        <v>96</v>
      </c>
      <c r="B101" s="111"/>
      <c r="C101" s="112">
        <f t="shared" si="1"/>
        <v>43421</v>
      </c>
      <c r="D101" s="113"/>
      <c r="E101" s="114"/>
      <c r="F101" s="115"/>
      <c r="G101" s="115"/>
      <c r="H101" s="116"/>
      <c r="I101" s="117">
        <f>MIN('El. list pro zápis RYCHLOST'!C102:D102)</f>
        <v>0</v>
      </c>
      <c r="J101" s="118">
        <f>MIN('El. list pro zápis RYCHLOST'!E102:F102)</f>
        <v>0</v>
      </c>
      <c r="K101" s="119">
        <f>MAX('El. list pro zápis ODRAZY'!C102:D102)</f>
        <v>0</v>
      </c>
      <c r="L101" s="118">
        <f>MAX('El. list pro zápis ODRAZY'!E102:F102)</f>
        <v>0</v>
      </c>
      <c r="M101" s="117">
        <f>MAX('El. list pro zápis ODHODY+FLEX.'!C102:D102)</f>
        <v>0</v>
      </c>
      <c r="N101" s="118">
        <f>MAX('El. list pro zápis ODHODY+FLEX.'!E102:F102)</f>
        <v>0</v>
      </c>
      <c r="O101" s="120">
        <f>'El. list pro zápis ODHODY+FLEX.'!G102</f>
        <v>0</v>
      </c>
    </row>
    <row r="102" spans="1:15" ht="15" thickBot="1">
      <c r="A102" s="99">
        <v>97</v>
      </c>
      <c r="B102" s="111"/>
      <c r="C102" s="112">
        <f t="shared" si="1"/>
        <v>43421</v>
      </c>
      <c r="D102" s="113"/>
      <c r="E102" s="114"/>
      <c r="F102" s="115"/>
      <c r="G102" s="115"/>
      <c r="H102" s="116"/>
      <c r="I102" s="117">
        <f>MIN('El. list pro zápis RYCHLOST'!C103:D103)</f>
        <v>0</v>
      </c>
      <c r="J102" s="118">
        <f>MIN('El. list pro zápis RYCHLOST'!E103:F103)</f>
        <v>0</v>
      </c>
      <c r="K102" s="119">
        <f>MAX('El. list pro zápis ODRAZY'!C103:D103)</f>
        <v>0</v>
      </c>
      <c r="L102" s="118">
        <f>MAX('El. list pro zápis ODRAZY'!E103:F103)</f>
        <v>0</v>
      </c>
      <c r="M102" s="117">
        <f>MAX('El. list pro zápis ODHODY+FLEX.'!C103:D103)</f>
        <v>0</v>
      </c>
      <c r="N102" s="118">
        <f>MAX('El. list pro zápis ODHODY+FLEX.'!E103:F103)</f>
        <v>0</v>
      </c>
      <c r="O102" s="120">
        <f>'El. list pro zápis ODHODY+FLEX.'!G103</f>
        <v>0</v>
      </c>
    </row>
    <row r="103" spans="1:15" ht="15" thickBot="1">
      <c r="A103" s="99">
        <v>98</v>
      </c>
      <c r="B103" s="111"/>
      <c r="C103" s="112">
        <f t="shared" si="1"/>
        <v>43421</v>
      </c>
      <c r="D103" s="113"/>
      <c r="E103" s="114"/>
      <c r="F103" s="115"/>
      <c r="G103" s="115"/>
      <c r="H103" s="116"/>
      <c r="I103" s="117">
        <f>MIN('El. list pro zápis RYCHLOST'!C104:D104)</f>
        <v>0</v>
      </c>
      <c r="J103" s="118">
        <f>MIN('El. list pro zápis RYCHLOST'!E104:F104)</f>
        <v>0</v>
      </c>
      <c r="K103" s="119">
        <f>MAX('El. list pro zápis ODRAZY'!C104:D104)</f>
        <v>0</v>
      </c>
      <c r="L103" s="118">
        <f>MAX('El. list pro zápis ODRAZY'!E104:F104)</f>
        <v>0</v>
      </c>
      <c r="M103" s="117">
        <f>MAX('El. list pro zápis ODHODY+FLEX.'!C104:D104)</f>
        <v>0</v>
      </c>
      <c r="N103" s="118">
        <f>MAX('El. list pro zápis ODHODY+FLEX.'!E104:F104)</f>
        <v>0</v>
      </c>
      <c r="O103" s="120">
        <f>'El. list pro zápis ODHODY+FLEX.'!G104</f>
        <v>0</v>
      </c>
    </row>
    <row r="104" spans="1:15" ht="15" thickBot="1">
      <c r="A104" s="99">
        <v>99</v>
      </c>
      <c r="B104" s="111"/>
      <c r="C104" s="112">
        <f t="shared" si="1"/>
        <v>43421</v>
      </c>
      <c r="D104" s="113"/>
      <c r="E104" s="114"/>
      <c r="F104" s="115"/>
      <c r="G104" s="115"/>
      <c r="H104" s="116"/>
      <c r="I104" s="117">
        <f>MIN('El. list pro zápis RYCHLOST'!C105:D105)</f>
        <v>0</v>
      </c>
      <c r="J104" s="118">
        <f>MIN('El. list pro zápis RYCHLOST'!E105:F105)</f>
        <v>0</v>
      </c>
      <c r="K104" s="119">
        <f>MAX('El. list pro zápis ODRAZY'!C105:D105)</f>
        <v>0</v>
      </c>
      <c r="L104" s="118">
        <f>MAX('El. list pro zápis ODRAZY'!E105:F105)</f>
        <v>0</v>
      </c>
      <c r="M104" s="117">
        <f>MAX('El. list pro zápis ODHODY+FLEX.'!C105:D105)</f>
        <v>0</v>
      </c>
      <c r="N104" s="118">
        <f>MAX('El. list pro zápis ODHODY+FLEX.'!E105:F105)</f>
        <v>0</v>
      </c>
      <c r="O104" s="120">
        <f>'El. list pro zápis ODHODY+FLEX.'!G105</f>
        <v>0</v>
      </c>
    </row>
    <row r="105" spans="1:15" ht="15" thickBot="1">
      <c r="A105" s="99">
        <v>100</v>
      </c>
      <c r="B105" s="121"/>
      <c r="C105" s="112">
        <f t="shared" si="1"/>
        <v>43421</v>
      </c>
      <c r="D105" s="113"/>
      <c r="E105" s="114"/>
      <c r="F105" s="115"/>
      <c r="G105" s="115"/>
      <c r="H105" s="116"/>
      <c r="I105" s="117">
        <f>MIN('El. list pro zápis RYCHLOST'!C106:D106)</f>
        <v>0</v>
      </c>
      <c r="J105" s="118">
        <f>MIN('El. list pro zápis RYCHLOST'!E106:F106)</f>
        <v>0</v>
      </c>
      <c r="K105" s="119">
        <f>MAX('El. list pro zápis ODRAZY'!C106:D106)</f>
        <v>0</v>
      </c>
      <c r="L105" s="118">
        <f>MAX('El. list pro zápis ODRAZY'!E106:F106)</f>
        <v>0</v>
      </c>
      <c r="M105" s="117">
        <f>MAX('El. list pro zápis ODHODY+FLEX.'!C106:D106)</f>
        <v>0</v>
      </c>
      <c r="N105" s="118">
        <f>MAX('El. list pro zápis ODHODY+FLEX.'!E106:F106)</f>
        <v>0</v>
      </c>
      <c r="O105" s="120">
        <f>'El. list pro zápis ODHODY+FLEX.'!G106</f>
        <v>0</v>
      </c>
    </row>
  </sheetData>
  <sheetProtection sheet="1" selectLockedCells="1"/>
  <protectedRanges>
    <protectedRange sqref="B6:B105 D6:H105" name="Oblast1"/>
  </protectedRanges>
  <mergeCells count="16">
    <mergeCell ref="A3:A4"/>
    <mergeCell ref="D3:D4"/>
    <mergeCell ref="B3:B4"/>
    <mergeCell ref="B1:D2"/>
    <mergeCell ref="E3:E4"/>
    <mergeCell ref="C3:C4"/>
    <mergeCell ref="E1:G2"/>
    <mergeCell ref="Q4:T7"/>
    <mergeCell ref="H3:H4"/>
    <mergeCell ref="G3:G4"/>
    <mergeCell ref="F3:F4"/>
    <mergeCell ref="I1:K2"/>
    <mergeCell ref="I3:J3"/>
    <mergeCell ref="K3:L3"/>
    <mergeCell ref="M3:N3"/>
    <mergeCell ref="L1:O2"/>
  </mergeCells>
  <printOptions/>
  <pageMargins left="0.2362204724409449" right="0.2362204724409449" top="0.7480314960629921" bottom="0.7480314960629921" header="0.31496062992125984" footer="0.31496062992125984"/>
  <pageSetup horizontalDpi="360" verticalDpi="360" orientation="landscape" paperSize="9" scale="83" r:id="rId1"/>
  <headerFooter>
    <oddHeader>&amp;C&amp;"-,Tučné"&amp;22VÝSLEDKY OBECNÝCH TESTŮ KONDIČNÍCH SCHOPNOSTÍ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">
      <selection activeCell="C7" sqref="C7:F34"/>
    </sheetView>
  </sheetViews>
  <sheetFormatPr defaultColWidth="9.140625" defaultRowHeight="15"/>
  <cols>
    <col min="1" max="1" width="6.140625" style="8" customWidth="1"/>
    <col min="2" max="2" width="25.8515625" style="8" customWidth="1"/>
    <col min="3" max="6" width="15.7109375" style="8" customWidth="1"/>
    <col min="7" max="12" width="9.140625" style="8" customWidth="1"/>
    <col min="13" max="13" width="11.8515625" style="8" bestFit="1" customWidth="1"/>
    <col min="14" max="16384" width="9.140625" style="8" customWidth="1"/>
  </cols>
  <sheetData>
    <row r="1" spans="1:6" ht="14.25">
      <c r="A1" s="194" t="s">
        <v>50</v>
      </c>
      <c r="B1" s="195"/>
      <c r="C1" s="195"/>
      <c r="D1" s="195"/>
      <c r="E1" s="195"/>
      <c r="F1" s="196"/>
    </row>
    <row r="2" spans="1:6" ht="15" thickBot="1">
      <c r="A2" s="197"/>
      <c r="B2" s="198"/>
      <c r="C2" s="198"/>
      <c r="D2" s="198"/>
      <c r="E2" s="198"/>
      <c r="F2" s="199"/>
    </row>
    <row r="3" spans="1:9" ht="15" customHeight="1">
      <c r="A3" s="205"/>
      <c r="B3" s="202" t="s">
        <v>0</v>
      </c>
      <c r="C3" s="159" t="s">
        <v>4</v>
      </c>
      <c r="D3" s="200"/>
      <c r="E3" s="200"/>
      <c r="F3" s="201"/>
      <c r="I3" s="66"/>
    </row>
    <row r="4" spans="1:6" ht="14.25">
      <c r="A4" s="206"/>
      <c r="B4" s="203"/>
      <c r="C4" s="211" t="s">
        <v>8</v>
      </c>
      <c r="D4" s="212"/>
      <c r="E4" s="211" t="s">
        <v>9</v>
      </c>
      <c r="F4" s="213"/>
    </row>
    <row r="5" spans="1:6" ht="15" thickBot="1">
      <c r="A5" s="206"/>
      <c r="B5" s="203"/>
      <c r="C5" s="208" t="s">
        <v>16</v>
      </c>
      <c r="D5" s="209"/>
      <c r="E5" s="208" t="s">
        <v>17</v>
      </c>
      <c r="F5" s="210"/>
    </row>
    <row r="6" spans="1:6" ht="15" thickBot="1">
      <c r="A6" s="207"/>
      <c r="B6" s="204"/>
      <c r="C6" s="6" t="s">
        <v>53</v>
      </c>
      <c r="D6" s="61" t="s">
        <v>54</v>
      </c>
      <c r="E6" s="67" t="s">
        <v>53</v>
      </c>
      <c r="F6" s="68" t="s">
        <v>54</v>
      </c>
    </row>
    <row r="7" spans="1:11" ht="26.25" customHeight="1">
      <c r="A7" s="7">
        <v>1</v>
      </c>
      <c r="B7" s="56" t="str">
        <f>'Celková tabulka'!B6</f>
        <v>Adensam Nicholas Jan</v>
      </c>
      <c r="C7" s="69">
        <v>3.166</v>
      </c>
      <c r="D7" s="69">
        <v>3.116</v>
      </c>
      <c r="E7" s="69">
        <f>6.803-C7</f>
        <v>3.637</v>
      </c>
      <c r="F7" s="69">
        <f>6.768-D7</f>
        <v>3.6519999999999997</v>
      </c>
      <c r="H7" s="185" t="s">
        <v>115</v>
      </c>
      <c r="I7" s="186"/>
      <c r="J7" s="186"/>
      <c r="K7" s="187"/>
    </row>
    <row r="8" spans="1:11" ht="26.25" customHeight="1">
      <c r="A8" s="2">
        <v>2</v>
      </c>
      <c r="B8" s="60" t="str">
        <f>'Celková tabulka'!B7</f>
        <v>Dobeš Vojtěch</v>
      </c>
      <c r="C8" s="69">
        <v>3.133</v>
      </c>
      <c r="D8" s="69">
        <v>3.099</v>
      </c>
      <c r="E8" s="69">
        <f>6.493-C8</f>
        <v>3.3600000000000003</v>
      </c>
      <c r="F8" s="69">
        <f>6.486-D8</f>
        <v>3.3869999999999996</v>
      </c>
      <c r="H8" s="188"/>
      <c r="I8" s="189"/>
      <c r="J8" s="189"/>
      <c r="K8" s="190"/>
    </row>
    <row r="9" spans="1:11" ht="26.25" customHeight="1">
      <c r="A9" s="2">
        <v>3</v>
      </c>
      <c r="B9" s="60" t="str">
        <f>'Celková tabulka'!B8</f>
        <v>Dohnal Adam</v>
      </c>
      <c r="C9" s="69"/>
      <c r="D9" s="69"/>
      <c r="E9" s="69"/>
      <c r="F9" s="69"/>
      <c r="H9" s="188"/>
      <c r="I9" s="189"/>
      <c r="J9" s="189"/>
      <c r="K9" s="190"/>
    </row>
    <row r="10" spans="1:11" ht="26.25" customHeight="1" thickBot="1">
      <c r="A10" s="2">
        <v>4</v>
      </c>
      <c r="B10" s="60" t="str">
        <f>'Celková tabulka'!B9</f>
        <v>Grégr Jakub</v>
      </c>
      <c r="C10" s="69"/>
      <c r="D10" s="69"/>
      <c r="E10" s="69"/>
      <c r="F10" s="69"/>
      <c r="H10" s="191"/>
      <c r="I10" s="192"/>
      <c r="J10" s="192"/>
      <c r="K10" s="193"/>
    </row>
    <row r="11" spans="1:6" ht="26.25" customHeight="1">
      <c r="A11" s="2">
        <v>5</v>
      </c>
      <c r="B11" s="60" t="str">
        <f>'Celková tabulka'!B10</f>
        <v>Héža Jakub</v>
      </c>
      <c r="C11" s="69">
        <v>3.327</v>
      </c>
      <c r="D11" s="69">
        <v>3.461</v>
      </c>
      <c r="E11" s="69">
        <f>7.146-C11</f>
        <v>3.819</v>
      </c>
      <c r="F11" s="69">
        <f>7.234-D11</f>
        <v>3.773</v>
      </c>
    </row>
    <row r="12" spans="1:6" ht="26.25" customHeight="1">
      <c r="A12" s="2">
        <v>6</v>
      </c>
      <c r="B12" s="60" t="str">
        <f>'Celková tabulka'!B11</f>
        <v>Héžová Barbora</v>
      </c>
      <c r="C12" s="69"/>
      <c r="D12" s="69"/>
      <c r="E12" s="69"/>
      <c r="F12" s="69"/>
    </row>
    <row r="13" spans="1:6" ht="26.25" customHeight="1">
      <c r="A13" s="2">
        <v>7</v>
      </c>
      <c r="B13" s="60" t="str">
        <f>'Celková tabulka'!B12</f>
        <v>Horák Vojtěch</v>
      </c>
      <c r="C13" s="69">
        <v>3</v>
      </c>
      <c r="D13" s="69">
        <v>2.883</v>
      </c>
      <c r="E13" s="69">
        <f>6.244-C13</f>
        <v>3.2439999999999998</v>
      </c>
      <c r="F13" s="69">
        <f>6.121-D13</f>
        <v>3.2380000000000004</v>
      </c>
    </row>
    <row r="14" spans="1:6" ht="26.25" customHeight="1">
      <c r="A14" s="2">
        <v>8</v>
      </c>
      <c r="B14" s="60" t="str">
        <f>'Celková tabulka'!B13</f>
        <v>Hroch Michal</v>
      </c>
      <c r="C14" s="69">
        <v>3.26</v>
      </c>
      <c r="D14" s="69">
        <v>3.279</v>
      </c>
      <c r="E14" s="69">
        <f>6.879-C14</f>
        <v>3.6189999999999998</v>
      </c>
      <c r="F14" s="69">
        <f>6.937-D14</f>
        <v>3.6580000000000004</v>
      </c>
    </row>
    <row r="15" spans="1:6" ht="26.25" customHeight="1">
      <c r="A15" s="2">
        <v>9</v>
      </c>
      <c r="B15" s="60" t="str">
        <f>'Celková tabulka'!B14</f>
        <v>Kolomazník Jonáš</v>
      </c>
      <c r="C15" s="69"/>
      <c r="D15" s="69"/>
      <c r="E15" s="69"/>
      <c r="F15" s="69"/>
    </row>
    <row r="16" spans="1:6" ht="26.25" customHeight="1">
      <c r="A16" s="2">
        <v>10</v>
      </c>
      <c r="B16" s="60" t="str">
        <f>'Celková tabulka'!B15</f>
        <v>Korhoňová Tereza</v>
      </c>
      <c r="C16" s="69">
        <v>3.569</v>
      </c>
      <c r="D16" s="69">
        <v>3.596</v>
      </c>
      <c r="E16" s="69">
        <f>7.56-C16</f>
        <v>3.9909999999999997</v>
      </c>
      <c r="F16" s="69">
        <f>7.629-D16</f>
        <v>4.0329999999999995</v>
      </c>
    </row>
    <row r="17" spans="1:6" ht="26.25" customHeight="1">
      <c r="A17" s="2">
        <v>11</v>
      </c>
      <c r="B17" s="60" t="str">
        <f>'Celková tabulka'!B16</f>
        <v>Kožuškaničová Natálie</v>
      </c>
      <c r="C17" s="69"/>
      <c r="D17" s="69"/>
      <c r="E17" s="69"/>
      <c r="F17" s="69"/>
    </row>
    <row r="18" spans="1:6" ht="26.25" customHeight="1">
      <c r="A18" s="2">
        <v>12</v>
      </c>
      <c r="B18" s="60" t="str">
        <f>'Celková tabulka'!B17</f>
        <v>Kubíčková Eva</v>
      </c>
      <c r="C18" s="69">
        <v>3.185</v>
      </c>
      <c r="D18" s="69">
        <v>3.202</v>
      </c>
      <c r="E18" s="69">
        <f>6.742-C18</f>
        <v>3.557</v>
      </c>
      <c r="F18" s="69">
        <f>6.773-D18</f>
        <v>3.5709999999999997</v>
      </c>
    </row>
    <row r="19" spans="1:6" ht="26.25" customHeight="1">
      <c r="A19" s="2">
        <v>13</v>
      </c>
      <c r="B19" s="60" t="str">
        <f>'Celková tabulka'!B18</f>
        <v>Lawson Samuel</v>
      </c>
      <c r="C19" s="69">
        <v>3.157</v>
      </c>
      <c r="D19" s="69">
        <v>3.138</v>
      </c>
      <c r="E19" s="69">
        <f>6.352-C19</f>
        <v>3.1950000000000003</v>
      </c>
      <c r="F19" s="69">
        <f>6.366-D19</f>
        <v>3.2279999999999998</v>
      </c>
    </row>
    <row r="20" spans="1:6" ht="26.25" customHeight="1">
      <c r="A20" s="2">
        <v>14</v>
      </c>
      <c r="B20" s="60" t="str">
        <f>'Celková tabulka'!B19</f>
        <v>Lenhart Ondřej</v>
      </c>
      <c r="C20" s="69">
        <v>2.865</v>
      </c>
      <c r="D20" s="69">
        <v>2.894</v>
      </c>
      <c r="E20" s="69">
        <f>6.167-C20</f>
        <v>3.3019999999999996</v>
      </c>
      <c r="F20" s="69">
        <f>6.216-D20</f>
        <v>3.322</v>
      </c>
    </row>
    <row r="21" spans="1:6" ht="26.25" customHeight="1">
      <c r="A21" s="2">
        <v>15</v>
      </c>
      <c r="B21" s="60" t="str">
        <f>'Celková tabulka'!B20</f>
        <v>Lochman Benedikt František</v>
      </c>
      <c r="C21" s="69"/>
      <c r="D21" s="69"/>
      <c r="E21" s="69"/>
      <c r="F21" s="69"/>
    </row>
    <row r="22" spans="1:6" ht="26.25" customHeight="1">
      <c r="A22" s="2">
        <v>16</v>
      </c>
      <c r="B22" s="60" t="str">
        <f>'Celková tabulka'!B21</f>
        <v>Matušík Daniel</v>
      </c>
      <c r="C22" s="69"/>
      <c r="D22" s="69"/>
      <c r="E22" s="69"/>
      <c r="F22" s="69"/>
    </row>
    <row r="23" spans="1:6" ht="26.25" customHeight="1">
      <c r="A23" s="2">
        <v>17</v>
      </c>
      <c r="B23" s="60" t="str">
        <f>'Celková tabulka'!B22</f>
        <v>Mičunková Lucie</v>
      </c>
      <c r="C23" s="69">
        <v>3.412</v>
      </c>
      <c r="D23" s="69">
        <v>3.37</v>
      </c>
      <c r="E23" s="69">
        <f>6.95-C23</f>
        <v>3.5380000000000003</v>
      </c>
      <c r="F23" s="69">
        <f>6.955-D23</f>
        <v>3.585</v>
      </c>
    </row>
    <row r="24" spans="1:6" ht="26.25" customHeight="1">
      <c r="A24" s="2">
        <v>18</v>
      </c>
      <c r="B24" s="60" t="str">
        <f>'Celková tabulka'!B23</f>
        <v>Morbitzerová Karolína</v>
      </c>
      <c r="C24" s="69">
        <v>3.212</v>
      </c>
      <c r="D24" s="69">
        <v>3.268</v>
      </c>
      <c r="E24" s="69">
        <f>7.132-C24</f>
        <v>3.9199999999999995</v>
      </c>
      <c r="F24" s="69">
        <f>7.168-D24</f>
        <v>3.9000000000000004</v>
      </c>
    </row>
    <row r="25" spans="1:6" ht="26.25" customHeight="1">
      <c r="A25" s="2">
        <v>19</v>
      </c>
      <c r="B25" s="60" t="str">
        <f>'Celková tabulka'!B24</f>
        <v>Pospíšil Jonáš</v>
      </c>
      <c r="C25" s="69">
        <v>3.143</v>
      </c>
      <c r="D25" s="69">
        <v>3.168</v>
      </c>
      <c r="E25" s="69">
        <f>6.596-C25</f>
        <v>3.4530000000000003</v>
      </c>
      <c r="F25" s="69">
        <f>6.614-D25</f>
        <v>3.4459999999999997</v>
      </c>
    </row>
    <row r="26" spans="1:6" ht="26.25" customHeight="1">
      <c r="A26" s="2">
        <v>20</v>
      </c>
      <c r="B26" s="60" t="str">
        <f>'Celková tabulka'!B25</f>
        <v>Pospíšil Kryštof</v>
      </c>
      <c r="C26" s="69">
        <v>3.156</v>
      </c>
      <c r="D26" s="69">
        <v>3.163</v>
      </c>
      <c r="E26" s="69">
        <f>6.55-C26</f>
        <v>3.3939999999999997</v>
      </c>
      <c r="F26" s="69">
        <f>6.524-D26</f>
        <v>3.361</v>
      </c>
    </row>
    <row r="27" spans="1:6" ht="26.25" customHeight="1">
      <c r="A27" s="2">
        <v>21</v>
      </c>
      <c r="B27" s="60" t="str">
        <f>'Celková tabulka'!B26</f>
        <v>Přidal Tomáš</v>
      </c>
      <c r="C27" s="69"/>
      <c r="D27" s="69"/>
      <c r="E27" s="69"/>
      <c r="F27" s="69"/>
    </row>
    <row r="28" spans="1:6" ht="26.25" customHeight="1">
      <c r="A28" s="2">
        <v>22</v>
      </c>
      <c r="B28" s="60" t="str">
        <f>'Celková tabulka'!B27</f>
        <v>Ristovský Jan</v>
      </c>
      <c r="C28" s="69"/>
      <c r="D28" s="69"/>
      <c r="E28" s="69"/>
      <c r="F28" s="69"/>
    </row>
    <row r="29" spans="1:6" ht="26.25" customHeight="1">
      <c r="A29" s="2">
        <v>23</v>
      </c>
      <c r="B29" s="60" t="str">
        <f>'Celková tabulka'!B28</f>
        <v>Skřeček David</v>
      </c>
      <c r="C29" s="69">
        <v>3.194</v>
      </c>
      <c r="D29" s="69">
        <v>3.224</v>
      </c>
      <c r="E29" s="69">
        <f>6.501-C29</f>
        <v>3.3070000000000004</v>
      </c>
      <c r="F29" s="69">
        <f>6.539-D29</f>
        <v>3.3149999999999995</v>
      </c>
    </row>
    <row r="30" spans="1:6" ht="26.25" customHeight="1">
      <c r="A30" s="2">
        <v>24</v>
      </c>
      <c r="B30" s="60" t="str">
        <f>'Celková tabulka'!B29</f>
        <v>Šalman Jan</v>
      </c>
      <c r="C30" s="69">
        <v>2.951</v>
      </c>
      <c r="D30" s="69">
        <v>2.879</v>
      </c>
      <c r="E30" s="69">
        <f>6.349-C30</f>
        <v>3.398</v>
      </c>
      <c r="F30" s="69">
        <f>6.225-D30</f>
        <v>3.3459999999999996</v>
      </c>
    </row>
    <row r="31" spans="1:6" ht="26.25" customHeight="1">
      <c r="A31" s="2">
        <v>25</v>
      </c>
      <c r="B31" s="60" t="str">
        <f>'Celková tabulka'!B30</f>
        <v>Urbášková Elena</v>
      </c>
      <c r="C31" s="69">
        <v>3.193</v>
      </c>
      <c r="D31" s="69">
        <v>3.203</v>
      </c>
      <c r="E31" s="69">
        <f>7.028-C31</f>
        <v>3.8349999999999995</v>
      </c>
      <c r="F31" s="69">
        <f>7.048-D31</f>
        <v>3.845</v>
      </c>
    </row>
    <row r="32" spans="1:6" ht="26.25" customHeight="1">
      <c r="A32" s="2">
        <v>26</v>
      </c>
      <c r="B32" s="60" t="str">
        <f>'Celková tabulka'!B31</f>
        <v>Vajda Lukáš</v>
      </c>
      <c r="C32" s="69"/>
      <c r="D32" s="69"/>
      <c r="E32" s="69"/>
      <c r="F32" s="69"/>
    </row>
    <row r="33" spans="1:6" ht="26.25" customHeight="1">
      <c r="A33" s="2">
        <v>27</v>
      </c>
      <c r="B33" s="60" t="str">
        <f>'Celková tabulka'!B32</f>
        <v>Vandrovec Václav</v>
      </c>
      <c r="C33" s="69">
        <v>3.146</v>
      </c>
      <c r="D33" s="69">
        <v>2.997</v>
      </c>
      <c r="E33" s="69">
        <f>6.831-C33</f>
        <v>3.6850000000000005</v>
      </c>
      <c r="F33" s="69">
        <f>6.654-D33</f>
        <v>3.657</v>
      </c>
    </row>
    <row r="34" spans="1:6" ht="26.25" customHeight="1">
      <c r="A34" s="2">
        <v>28</v>
      </c>
      <c r="B34" s="60" t="str">
        <f>'Celková tabulka'!B33</f>
        <v>Samuel Filip</v>
      </c>
      <c r="C34" s="69">
        <v>3.032</v>
      </c>
      <c r="D34" s="69"/>
      <c r="E34" s="69">
        <f>6.449-C34</f>
        <v>3.417</v>
      </c>
      <c r="F34" s="69"/>
    </row>
    <row r="35" spans="1:6" ht="26.25" customHeight="1">
      <c r="A35" s="2">
        <v>29</v>
      </c>
      <c r="B35" s="60">
        <f>'Celková tabulka'!B34</f>
        <v>0</v>
      </c>
      <c r="C35" s="69"/>
      <c r="D35" s="69"/>
      <c r="E35" s="69"/>
      <c r="F35" s="69"/>
    </row>
    <row r="36" spans="1:6" ht="26.25" customHeight="1">
      <c r="A36" s="2">
        <v>30</v>
      </c>
      <c r="B36" s="60">
        <f>'Celková tabulka'!B35</f>
        <v>0</v>
      </c>
      <c r="C36" s="69"/>
      <c r="D36" s="69"/>
      <c r="E36" s="69"/>
      <c r="F36" s="69"/>
    </row>
    <row r="37" spans="1:6" ht="26.25" customHeight="1">
      <c r="A37" s="2">
        <v>31</v>
      </c>
      <c r="B37" s="60">
        <f>'Celková tabulka'!B36</f>
        <v>0</v>
      </c>
      <c r="C37" s="69"/>
      <c r="D37" s="69"/>
      <c r="E37" s="69"/>
      <c r="F37" s="69"/>
    </row>
    <row r="38" spans="1:6" ht="26.25" customHeight="1">
      <c r="A38" s="2">
        <v>32</v>
      </c>
      <c r="B38" s="60">
        <f>'Celková tabulka'!B37</f>
        <v>0</v>
      </c>
      <c r="C38" s="69"/>
      <c r="D38" s="69"/>
      <c r="E38" s="69"/>
      <c r="F38" s="69"/>
    </row>
    <row r="39" spans="1:6" ht="26.25" customHeight="1">
      <c r="A39" s="2">
        <v>33</v>
      </c>
      <c r="B39" s="60">
        <f>'Celková tabulka'!B38</f>
        <v>0</v>
      </c>
      <c r="C39" s="69"/>
      <c r="D39" s="69"/>
      <c r="E39" s="69"/>
      <c r="F39" s="69"/>
    </row>
    <row r="40" spans="1:6" ht="26.25" customHeight="1">
      <c r="A40" s="2">
        <v>34</v>
      </c>
      <c r="B40" s="60">
        <f>'Celková tabulka'!B39</f>
        <v>0</v>
      </c>
      <c r="C40" s="69"/>
      <c r="D40" s="69"/>
      <c r="E40" s="69"/>
      <c r="F40" s="69"/>
    </row>
    <row r="41" spans="1:6" ht="26.25" customHeight="1">
      <c r="A41" s="2">
        <v>35</v>
      </c>
      <c r="B41" s="60">
        <f>'Celková tabulka'!B40</f>
        <v>0</v>
      </c>
      <c r="C41" s="69"/>
      <c r="D41" s="69"/>
      <c r="E41" s="69"/>
      <c r="F41" s="69"/>
    </row>
    <row r="42" spans="1:6" ht="26.25" customHeight="1">
      <c r="A42" s="2">
        <v>36</v>
      </c>
      <c r="B42" s="60">
        <f>'Celková tabulka'!B41</f>
        <v>0</v>
      </c>
      <c r="C42" s="69"/>
      <c r="D42" s="69"/>
      <c r="E42" s="69"/>
      <c r="F42" s="69"/>
    </row>
    <row r="43" spans="1:6" ht="26.25" customHeight="1">
      <c r="A43" s="2">
        <v>37</v>
      </c>
      <c r="B43" s="60">
        <f>'Celková tabulka'!B42</f>
        <v>0</v>
      </c>
      <c r="C43" s="69"/>
      <c r="D43" s="69"/>
      <c r="E43" s="69"/>
      <c r="F43" s="69"/>
    </row>
    <row r="44" spans="1:6" ht="26.25" customHeight="1">
      <c r="A44" s="2">
        <v>38</v>
      </c>
      <c r="B44" s="60">
        <f>'Celková tabulka'!B43</f>
        <v>0</v>
      </c>
      <c r="C44" s="69"/>
      <c r="D44" s="69"/>
      <c r="E44" s="69"/>
      <c r="F44" s="69"/>
    </row>
    <row r="45" spans="1:6" ht="26.25" customHeight="1">
      <c r="A45" s="2">
        <v>39</v>
      </c>
      <c r="B45" s="60">
        <f>'Celková tabulka'!B44</f>
        <v>0</v>
      </c>
      <c r="C45" s="69"/>
      <c r="D45" s="69"/>
      <c r="E45" s="69"/>
      <c r="F45" s="69"/>
    </row>
    <row r="46" spans="1:6" ht="26.25" customHeight="1">
      <c r="A46" s="2">
        <v>40</v>
      </c>
      <c r="B46" s="60">
        <f>'Celková tabulka'!B45</f>
        <v>0</v>
      </c>
      <c r="C46" s="69"/>
      <c r="D46" s="69"/>
      <c r="E46" s="69"/>
      <c r="F46" s="69"/>
    </row>
    <row r="47" spans="1:6" ht="26.25" customHeight="1">
      <c r="A47" s="2">
        <v>41</v>
      </c>
      <c r="B47" s="60">
        <f>'Celková tabulka'!B46</f>
        <v>0</v>
      </c>
      <c r="C47" s="69"/>
      <c r="D47" s="69"/>
      <c r="E47" s="69"/>
      <c r="F47" s="69"/>
    </row>
    <row r="48" spans="1:6" ht="26.25" customHeight="1">
      <c r="A48" s="2">
        <v>42</v>
      </c>
      <c r="B48" s="60">
        <f>'Celková tabulka'!B47</f>
        <v>0</v>
      </c>
      <c r="C48" s="69"/>
      <c r="D48" s="69"/>
      <c r="E48" s="69"/>
      <c r="F48" s="69"/>
    </row>
    <row r="49" spans="1:6" ht="26.25" customHeight="1">
      <c r="A49" s="2">
        <v>43</v>
      </c>
      <c r="B49" s="60">
        <f>'Celková tabulka'!B48</f>
        <v>0</v>
      </c>
      <c r="C49" s="69"/>
      <c r="D49" s="69"/>
      <c r="E49" s="69"/>
      <c r="F49" s="69"/>
    </row>
    <row r="50" spans="1:6" ht="26.25" customHeight="1">
      <c r="A50" s="2">
        <v>44</v>
      </c>
      <c r="B50" s="60">
        <f>'Celková tabulka'!B49</f>
        <v>0</v>
      </c>
      <c r="C50" s="69"/>
      <c r="D50" s="69"/>
      <c r="E50" s="69"/>
      <c r="F50" s="69"/>
    </row>
    <row r="51" spans="1:6" ht="26.25" customHeight="1">
      <c r="A51" s="2">
        <v>45</v>
      </c>
      <c r="B51" s="60">
        <f>'Celková tabulka'!B50</f>
        <v>0</v>
      </c>
      <c r="C51" s="69"/>
      <c r="D51" s="69"/>
      <c r="E51" s="69"/>
      <c r="F51" s="69"/>
    </row>
    <row r="52" spans="1:6" ht="26.25" customHeight="1">
      <c r="A52" s="2">
        <v>46</v>
      </c>
      <c r="B52" s="60">
        <f>'Celková tabulka'!B51</f>
        <v>0</v>
      </c>
      <c r="C52" s="69"/>
      <c r="D52" s="69"/>
      <c r="E52" s="69"/>
      <c r="F52" s="69"/>
    </row>
    <row r="53" spans="1:6" ht="26.25" customHeight="1">
      <c r="A53" s="2">
        <v>47</v>
      </c>
      <c r="B53" s="60">
        <f>'Celková tabulka'!B52</f>
        <v>0</v>
      </c>
      <c r="C53" s="69"/>
      <c r="D53" s="69"/>
      <c r="E53" s="69"/>
      <c r="F53" s="69"/>
    </row>
    <row r="54" spans="1:6" ht="26.25" customHeight="1">
      <c r="A54" s="2">
        <v>48</v>
      </c>
      <c r="B54" s="60">
        <f>'Celková tabulka'!B53</f>
        <v>0</v>
      </c>
      <c r="C54" s="69"/>
      <c r="D54" s="69"/>
      <c r="E54" s="69"/>
      <c r="F54" s="69"/>
    </row>
    <row r="55" spans="1:6" ht="26.25" customHeight="1">
      <c r="A55" s="2">
        <v>49</v>
      </c>
      <c r="B55" s="60">
        <f>'Celková tabulka'!B54</f>
        <v>0</v>
      </c>
      <c r="C55" s="69"/>
      <c r="D55" s="69"/>
      <c r="E55" s="69"/>
      <c r="F55" s="69"/>
    </row>
    <row r="56" spans="1:6" ht="26.25" customHeight="1" thickBot="1">
      <c r="A56" s="4">
        <v>50</v>
      </c>
      <c r="B56" s="65">
        <f>'Celková tabulka'!B55</f>
        <v>0</v>
      </c>
      <c r="C56" s="69"/>
      <c r="D56" s="69"/>
      <c r="E56" s="69"/>
      <c r="F56" s="69"/>
    </row>
    <row r="57" spans="1:6" ht="25.5" customHeight="1" thickBot="1">
      <c r="A57" s="4">
        <v>51</v>
      </c>
      <c r="B57" s="65">
        <f>'Celková tabulka'!B56</f>
        <v>0</v>
      </c>
      <c r="C57" s="69"/>
      <c r="D57" s="69"/>
      <c r="E57" s="69"/>
      <c r="F57" s="69"/>
    </row>
    <row r="58" spans="1:6" ht="25.5" customHeight="1" thickBot="1">
      <c r="A58" s="4">
        <v>52</v>
      </c>
      <c r="B58" s="65">
        <f>'Celková tabulka'!B57</f>
        <v>0</v>
      </c>
      <c r="C58" s="69"/>
      <c r="D58" s="69"/>
      <c r="E58" s="69"/>
      <c r="F58" s="69"/>
    </row>
    <row r="59" spans="1:6" ht="25.5" customHeight="1" thickBot="1">
      <c r="A59" s="4">
        <v>53</v>
      </c>
      <c r="B59" s="65">
        <f>'Celková tabulka'!B58</f>
        <v>0</v>
      </c>
      <c r="C59" s="69"/>
      <c r="D59" s="69"/>
      <c r="E59" s="69"/>
      <c r="F59" s="69"/>
    </row>
    <row r="60" spans="1:6" ht="25.5" customHeight="1" thickBot="1">
      <c r="A60" s="4">
        <v>54</v>
      </c>
      <c r="B60" s="65">
        <f>'Celková tabulka'!B59</f>
        <v>0</v>
      </c>
      <c r="C60" s="69"/>
      <c r="D60" s="69"/>
      <c r="E60" s="69"/>
      <c r="F60" s="69"/>
    </row>
    <row r="61" spans="1:6" ht="25.5" customHeight="1" thickBot="1">
      <c r="A61" s="4">
        <v>55</v>
      </c>
      <c r="B61" s="65">
        <f>'Celková tabulka'!B60</f>
        <v>0</v>
      </c>
      <c r="C61" s="69"/>
      <c r="D61" s="69"/>
      <c r="E61" s="69"/>
      <c r="F61" s="69"/>
    </row>
    <row r="62" spans="1:6" ht="25.5" customHeight="1" thickBot="1">
      <c r="A62" s="4">
        <v>56</v>
      </c>
      <c r="B62" s="65">
        <f>'Celková tabulka'!B61</f>
        <v>0</v>
      </c>
      <c r="C62" s="69"/>
      <c r="D62" s="69"/>
      <c r="E62" s="69"/>
      <c r="F62" s="69"/>
    </row>
    <row r="63" spans="1:6" ht="25.5" customHeight="1" thickBot="1">
      <c r="A63" s="4">
        <v>57</v>
      </c>
      <c r="B63" s="65">
        <f>'Celková tabulka'!B62</f>
        <v>0</v>
      </c>
      <c r="C63" s="69"/>
      <c r="D63" s="69"/>
      <c r="E63" s="69"/>
      <c r="F63" s="69"/>
    </row>
    <row r="64" spans="1:6" ht="25.5" customHeight="1" thickBot="1">
      <c r="A64" s="4">
        <v>58</v>
      </c>
      <c r="B64" s="65">
        <f>'Celková tabulka'!B63</f>
        <v>0</v>
      </c>
      <c r="C64" s="69"/>
      <c r="D64" s="69"/>
      <c r="E64" s="69"/>
      <c r="F64" s="69"/>
    </row>
    <row r="65" spans="1:6" ht="25.5" customHeight="1" thickBot="1">
      <c r="A65" s="4">
        <v>59</v>
      </c>
      <c r="B65" s="65">
        <f>'Celková tabulka'!B64</f>
        <v>0</v>
      </c>
      <c r="C65" s="69"/>
      <c r="D65" s="69"/>
      <c r="E65" s="69"/>
      <c r="F65" s="69"/>
    </row>
    <row r="66" spans="1:6" ht="25.5" customHeight="1" thickBot="1">
      <c r="A66" s="4">
        <v>60</v>
      </c>
      <c r="B66" s="65">
        <f>'Celková tabulka'!B65</f>
        <v>0</v>
      </c>
      <c r="C66" s="69"/>
      <c r="D66" s="69"/>
      <c r="E66" s="69"/>
      <c r="F66" s="69"/>
    </row>
    <row r="67" spans="1:6" ht="25.5" customHeight="1" thickBot="1">
      <c r="A67" s="4">
        <v>61</v>
      </c>
      <c r="B67" s="65">
        <f>'Celková tabulka'!B66</f>
        <v>0</v>
      </c>
      <c r="C67" s="69"/>
      <c r="D67" s="69"/>
      <c r="E67" s="69"/>
      <c r="F67" s="69"/>
    </row>
    <row r="68" spans="1:6" ht="25.5" customHeight="1" thickBot="1">
      <c r="A68" s="4">
        <v>62</v>
      </c>
      <c r="B68" s="65">
        <f>'Celková tabulka'!B67</f>
        <v>0</v>
      </c>
      <c r="C68" s="69"/>
      <c r="D68" s="69"/>
      <c r="E68" s="69"/>
      <c r="F68" s="69"/>
    </row>
    <row r="69" spans="1:6" ht="25.5" customHeight="1" thickBot="1">
      <c r="A69" s="4">
        <v>63</v>
      </c>
      <c r="B69" s="65">
        <f>'Celková tabulka'!B68</f>
        <v>0</v>
      </c>
      <c r="C69" s="69"/>
      <c r="D69" s="69"/>
      <c r="E69" s="69"/>
      <c r="F69" s="69"/>
    </row>
    <row r="70" spans="1:6" ht="25.5" customHeight="1" thickBot="1">
      <c r="A70" s="4">
        <v>64</v>
      </c>
      <c r="B70" s="65">
        <f>'Celková tabulka'!B69</f>
        <v>0</v>
      </c>
      <c r="C70" s="69"/>
      <c r="D70" s="69"/>
      <c r="E70" s="69"/>
      <c r="F70" s="69"/>
    </row>
    <row r="71" spans="1:6" ht="25.5" customHeight="1" thickBot="1">
      <c r="A71" s="4">
        <v>65</v>
      </c>
      <c r="B71" s="65">
        <f>'Celková tabulka'!B70</f>
        <v>0</v>
      </c>
      <c r="C71" s="69"/>
      <c r="D71" s="69"/>
      <c r="E71" s="69"/>
      <c r="F71" s="69"/>
    </row>
    <row r="72" spans="1:6" ht="25.5" customHeight="1" thickBot="1">
      <c r="A72" s="4">
        <v>66</v>
      </c>
      <c r="B72" s="65">
        <f>'Celková tabulka'!B71</f>
        <v>0</v>
      </c>
      <c r="C72" s="69"/>
      <c r="D72" s="69"/>
      <c r="E72" s="69"/>
      <c r="F72" s="69"/>
    </row>
    <row r="73" spans="1:6" ht="25.5" customHeight="1" thickBot="1">
      <c r="A73" s="4">
        <v>67</v>
      </c>
      <c r="B73" s="65">
        <f>'Celková tabulka'!B72</f>
        <v>0</v>
      </c>
      <c r="C73" s="69"/>
      <c r="D73" s="69"/>
      <c r="E73" s="69"/>
      <c r="F73" s="69"/>
    </row>
    <row r="74" spans="1:6" ht="25.5" customHeight="1" thickBot="1">
      <c r="A74" s="4">
        <v>68</v>
      </c>
      <c r="B74" s="65">
        <f>'Celková tabulka'!B73</f>
        <v>0</v>
      </c>
      <c r="C74" s="69"/>
      <c r="D74" s="69"/>
      <c r="E74" s="69"/>
      <c r="F74" s="69"/>
    </row>
    <row r="75" spans="1:6" ht="25.5" customHeight="1" thickBot="1">
      <c r="A75" s="4">
        <v>69</v>
      </c>
      <c r="B75" s="65">
        <f>'Celková tabulka'!B74</f>
        <v>0</v>
      </c>
      <c r="C75" s="69"/>
      <c r="D75" s="69"/>
      <c r="E75" s="69"/>
      <c r="F75" s="69"/>
    </row>
    <row r="76" spans="1:6" ht="25.5" customHeight="1" thickBot="1">
      <c r="A76" s="4">
        <v>70</v>
      </c>
      <c r="B76" s="65">
        <f>'Celková tabulka'!B75</f>
        <v>0</v>
      </c>
      <c r="C76" s="69"/>
      <c r="D76" s="69"/>
      <c r="E76" s="69"/>
      <c r="F76" s="69"/>
    </row>
    <row r="77" spans="1:6" ht="25.5" customHeight="1" thickBot="1">
      <c r="A77" s="4">
        <v>71</v>
      </c>
      <c r="B77" s="65">
        <f>'Celková tabulka'!B76</f>
        <v>0</v>
      </c>
      <c r="C77" s="69"/>
      <c r="D77" s="69"/>
      <c r="E77" s="69"/>
      <c r="F77" s="69"/>
    </row>
    <row r="78" spans="1:6" ht="25.5" customHeight="1" thickBot="1">
      <c r="A78" s="4">
        <v>72</v>
      </c>
      <c r="B78" s="65">
        <f>'Celková tabulka'!B77</f>
        <v>0</v>
      </c>
      <c r="C78" s="69"/>
      <c r="D78" s="69"/>
      <c r="E78" s="69"/>
      <c r="F78" s="69"/>
    </row>
    <row r="79" spans="1:6" ht="25.5" customHeight="1" thickBot="1">
      <c r="A79" s="4">
        <v>73</v>
      </c>
      <c r="B79" s="65">
        <f>'Celková tabulka'!B78</f>
        <v>0</v>
      </c>
      <c r="C79" s="69"/>
      <c r="D79" s="69"/>
      <c r="E79" s="69"/>
      <c r="F79" s="69"/>
    </row>
    <row r="80" spans="1:6" ht="25.5" customHeight="1" thickBot="1">
      <c r="A80" s="4">
        <v>74</v>
      </c>
      <c r="B80" s="65">
        <f>'Celková tabulka'!B79</f>
        <v>0</v>
      </c>
      <c r="C80" s="69"/>
      <c r="D80" s="69"/>
      <c r="E80" s="69"/>
      <c r="F80" s="69"/>
    </row>
    <row r="81" spans="1:6" ht="25.5" customHeight="1" thickBot="1">
      <c r="A81" s="4">
        <v>75</v>
      </c>
      <c r="B81" s="65">
        <f>'Celková tabulka'!B80</f>
        <v>0</v>
      </c>
      <c r="C81" s="69"/>
      <c r="D81" s="69"/>
      <c r="E81" s="69"/>
      <c r="F81" s="69"/>
    </row>
    <row r="82" spans="1:6" ht="25.5" customHeight="1" thickBot="1">
      <c r="A82" s="4">
        <v>76</v>
      </c>
      <c r="B82" s="65">
        <f>'Celková tabulka'!B81</f>
        <v>0</v>
      </c>
      <c r="C82" s="69"/>
      <c r="D82" s="69"/>
      <c r="E82" s="69"/>
      <c r="F82" s="69"/>
    </row>
    <row r="83" spans="1:6" ht="25.5" customHeight="1" thickBot="1">
      <c r="A83" s="4">
        <v>77</v>
      </c>
      <c r="B83" s="65">
        <f>'Celková tabulka'!B82</f>
        <v>0</v>
      </c>
      <c r="C83" s="69"/>
      <c r="D83" s="69"/>
      <c r="E83" s="69"/>
      <c r="F83" s="69"/>
    </row>
    <row r="84" spans="1:6" ht="25.5" customHeight="1" thickBot="1">
      <c r="A84" s="4">
        <v>78</v>
      </c>
      <c r="B84" s="65">
        <f>'Celková tabulka'!B83</f>
        <v>0</v>
      </c>
      <c r="C84" s="69"/>
      <c r="D84" s="69"/>
      <c r="E84" s="69"/>
      <c r="F84" s="69"/>
    </row>
    <row r="85" spans="1:6" ht="25.5" customHeight="1" thickBot="1">
      <c r="A85" s="4">
        <v>79</v>
      </c>
      <c r="B85" s="65">
        <f>'Celková tabulka'!B84</f>
        <v>0</v>
      </c>
      <c r="C85" s="69"/>
      <c r="D85" s="69"/>
      <c r="E85" s="69"/>
      <c r="F85" s="69"/>
    </row>
    <row r="86" spans="1:6" ht="25.5" customHeight="1" thickBot="1">
      <c r="A86" s="4">
        <v>80</v>
      </c>
      <c r="B86" s="65">
        <f>'Celková tabulka'!B85</f>
        <v>0</v>
      </c>
      <c r="C86" s="69"/>
      <c r="D86" s="69"/>
      <c r="E86" s="69"/>
      <c r="F86" s="69"/>
    </row>
    <row r="87" spans="1:6" ht="25.5" customHeight="1" thickBot="1">
      <c r="A87" s="4">
        <v>81</v>
      </c>
      <c r="B87" s="65">
        <f>'Celková tabulka'!B86</f>
        <v>0</v>
      </c>
      <c r="C87" s="69"/>
      <c r="D87" s="69"/>
      <c r="E87" s="69"/>
      <c r="F87" s="69"/>
    </row>
    <row r="88" spans="1:6" ht="25.5" customHeight="1" thickBot="1">
      <c r="A88" s="4">
        <v>82</v>
      </c>
      <c r="B88" s="65">
        <f>'Celková tabulka'!B87</f>
        <v>0</v>
      </c>
      <c r="C88" s="69"/>
      <c r="D88" s="69"/>
      <c r="E88" s="69"/>
      <c r="F88" s="69"/>
    </row>
    <row r="89" spans="1:6" ht="25.5" customHeight="1" thickBot="1">
      <c r="A89" s="4">
        <v>83</v>
      </c>
      <c r="B89" s="65">
        <f>'Celková tabulka'!B88</f>
        <v>0</v>
      </c>
      <c r="C89" s="69"/>
      <c r="D89" s="69"/>
      <c r="E89" s="69"/>
      <c r="F89" s="69"/>
    </row>
    <row r="90" spans="1:6" ht="25.5" customHeight="1" thickBot="1">
      <c r="A90" s="4">
        <v>84</v>
      </c>
      <c r="B90" s="65">
        <f>'Celková tabulka'!B89</f>
        <v>0</v>
      </c>
      <c r="C90" s="69"/>
      <c r="D90" s="69"/>
      <c r="E90" s="69"/>
      <c r="F90" s="69"/>
    </row>
    <row r="91" spans="1:6" ht="25.5" customHeight="1" thickBot="1">
      <c r="A91" s="4">
        <v>85</v>
      </c>
      <c r="B91" s="65">
        <f>'Celková tabulka'!B90</f>
        <v>0</v>
      </c>
      <c r="C91" s="69"/>
      <c r="D91" s="69"/>
      <c r="E91" s="69"/>
      <c r="F91" s="69"/>
    </row>
    <row r="92" spans="1:6" ht="25.5" customHeight="1" thickBot="1">
      <c r="A92" s="4">
        <v>86</v>
      </c>
      <c r="B92" s="65">
        <f>'Celková tabulka'!B91</f>
        <v>0</v>
      </c>
      <c r="C92" s="69"/>
      <c r="D92" s="69"/>
      <c r="E92" s="69"/>
      <c r="F92" s="69"/>
    </row>
    <row r="93" spans="1:6" ht="25.5" customHeight="1" thickBot="1">
      <c r="A93" s="4">
        <v>87</v>
      </c>
      <c r="B93" s="65">
        <f>'Celková tabulka'!B92</f>
        <v>0</v>
      </c>
      <c r="C93" s="69"/>
      <c r="D93" s="69"/>
      <c r="E93" s="69"/>
      <c r="F93" s="69"/>
    </row>
    <row r="94" spans="1:6" ht="25.5" customHeight="1" thickBot="1">
      <c r="A94" s="4">
        <v>88</v>
      </c>
      <c r="B94" s="65">
        <f>'Celková tabulka'!B93</f>
        <v>0</v>
      </c>
      <c r="C94" s="69"/>
      <c r="D94" s="69"/>
      <c r="E94" s="69"/>
      <c r="F94" s="69"/>
    </row>
    <row r="95" spans="1:6" ht="25.5" customHeight="1" thickBot="1">
      <c r="A95" s="4">
        <v>89</v>
      </c>
      <c r="B95" s="65">
        <f>'Celková tabulka'!B94</f>
        <v>0</v>
      </c>
      <c r="C95" s="69"/>
      <c r="D95" s="69"/>
      <c r="E95" s="69"/>
      <c r="F95" s="69"/>
    </row>
    <row r="96" spans="1:6" ht="25.5" customHeight="1" thickBot="1">
      <c r="A96" s="4">
        <v>90</v>
      </c>
      <c r="B96" s="65">
        <f>'Celková tabulka'!B95</f>
        <v>0</v>
      </c>
      <c r="C96" s="69"/>
      <c r="D96" s="69"/>
      <c r="E96" s="69"/>
      <c r="F96" s="69"/>
    </row>
    <row r="97" spans="1:6" ht="25.5" customHeight="1" thickBot="1">
      <c r="A97" s="4">
        <v>91</v>
      </c>
      <c r="B97" s="65">
        <f>'Celková tabulka'!B96</f>
        <v>0</v>
      </c>
      <c r="C97" s="69"/>
      <c r="D97" s="69"/>
      <c r="E97" s="69"/>
      <c r="F97" s="69"/>
    </row>
    <row r="98" spans="1:6" ht="25.5" customHeight="1" thickBot="1">
      <c r="A98" s="4">
        <v>92</v>
      </c>
      <c r="B98" s="65">
        <f>'Celková tabulka'!B97</f>
        <v>0</v>
      </c>
      <c r="C98" s="69"/>
      <c r="D98" s="69"/>
      <c r="E98" s="69"/>
      <c r="F98" s="69"/>
    </row>
    <row r="99" spans="1:6" ht="25.5" customHeight="1" thickBot="1">
      <c r="A99" s="4">
        <v>93</v>
      </c>
      <c r="B99" s="65">
        <f>'Celková tabulka'!B98</f>
        <v>0</v>
      </c>
      <c r="C99" s="69"/>
      <c r="D99" s="69"/>
      <c r="E99" s="69"/>
      <c r="F99" s="69"/>
    </row>
    <row r="100" spans="1:6" ht="25.5" customHeight="1" thickBot="1">
      <c r="A100" s="4">
        <v>94</v>
      </c>
      <c r="B100" s="65">
        <f>'Celková tabulka'!B99</f>
        <v>0</v>
      </c>
      <c r="C100" s="69"/>
      <c r="D100" s="69"/>
      <c r="E100" s="69"/>
      <c r="F100" s="69"/>
    </row>
    <row r="101" spans="1:6" ht="25.5" customHeight="1" thickBot="1">
      <c r="A101" s="4">
        <v>95</v>
      </c>
      <c r="B101" s="65">
        <f>'Celková tabulka'!B100</f>
        <v>0</v>
      </c>
      <c r="C101" s="69"/>
      <c r="D101" s="69"/>
      <c r="E101" s="69"/>
      <c r="F101" s="69"/>
    </row>
    <row r="102" spans="1:6" ht="25.5" customHeight="1" thickBot="1">
      <c r="A102" s="4">
        <v>96</v>
      </c>
      <c r="B102" s="65">
        <f>'Celková tabulka'!B101</f>
        <v>0</v>
      </c>
      <c r="C102" s="69"/>
      <c r="D102" s="69"/>
      <c r="E102" s="69"/>
      <c r="F102" s="69"/>
    </row>
    <row r="103" spans="1:6" ht="25.5" customHeight="1" thickBot="1">
      <c r="A103" s="4">
        <v>97</v>
      </c>
      <c r="B103" s="65">
        <f>'Celková tabulka'!B102</f>
        <v>0</v>
      </c>
      <c r="C103" s="69"/>
      <c r="D103" s="69"/>
      <c r="E103" s="69"/>
      <c r="F103" s="69"/>
    </row>
    <row r="104" spans="1:6" ht="25.5" customHeight="1" thickBot="1">
      <c r="A104" s="4">
        <v>98</v>
      </c>
      <c r="B104" s="65">
        <f>'Celková tabulka'!B103</f>
        <v>0</v>
      </c>
      <c r="C104" s="69"/>
      <c r="D104" s="69"/>
      <c r="E104" s="69"/>
      <c r="F104" s="69"/>
    </row>
    <row r="105" spans="1:6" ht="25.5" customHeight="1" thickBot="1">
      <c r="A105" s="4">
        <v>99</v>
      </c>
      <c r="B105" s="65">
        <f>'Celková tabulka'!B104</f>
        <v>0</v>
      </c>
      <c r="C105" s="69"/>
      <c r="D105" s="69"/>
      <c r="E105" s="69"/>
      <c r="F105" s="69"/>
    </row>
    <row r="106" spans="1:6" ht="25.5" customHeight="1" thickBot="1">
      <c r="A106" s="4">
        <v>100</v>
      </c>
      <c r="B106" s="65">
        <f>'Celková tabulka'!B105</f>
        <v>0</v>
      </c>
      <c r="C106" s="69"/>
      <c r="D106" s="69"/>
      <c r="E106" s="69"/>
      <c r="F106" s="69"/>
    </row>
  </sheetData>
  <sheetProtection sheet="1" selectLockedCells="1"/>
  <mergeCells count="9">
    <mergeCell ref="H7:K10"/>
    <mergeCell ref="A1:F2"/>
    <mergeCell ref="C3:F3"/>
    <mergeCell ref="B3:B6"/>
    <mergeCell ref="A3:A6"/>
    <mergeCell ref="C5:D5"/>
    <mergeCell ref="E5:F5"/>
    <mergeCell ref="C4:D4"/>
    <mergeCell ref="E4:F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4">
      <selection activeCell="C7" sqref="C7:F34"/>
    </sheetView>
  </sheetViews>
  <sheetFormatPr defaultColWidth="9.140625" defaultRowHeight="15"/>
  <cols>
    <col min="1" max="1" width="6.140625" style="8" customWidth="1"/>
    <col min="2" max="2" width="25.8515625" style="8" customWidth="1"/>
    <col min="3" max="6" width="15.7109375" style="8" customWidth="1"/>
    <col min="7" max="16384" width="9.140625" style="8" customWidth="1"/>
  </cols>
  <sheetData>
    <row r="1" spans="1:6" ht="15" thickBot="1">
      <c r="A1" s="194" t="s">
        <v>55</v>
      </c>
      <c r="B1" s="195"/>
      <c r="C1" s="195"/>
      <c r="D1" s="195"/>
      <c r="E1" s="195"/>
      <c r="F1" s="196"/>
    </row>
    <row r="2" spans="1:11" ht="15.75" customHeight="1" thickBot="1">
      <c r="A2" s="197"/>
      <c r="B2" s="198"/>
      <c r="C2" s="198"/>
      <c r="D2" s="198"/>
      <c r="E2" s="198"/>
      <c r="F2" s="199"/>
      <c r="H2" s="214" t="s">
        <v>92</v>
      </c>
      <c r="I2" s="215"/>
      <c r="J2" s="215"/>
      <c r="K2" s="216"/>
    </row>
    <row r="3" spans="1:11" ht="15" customHeight="1" thickBot="1">
      <c r="A3" s="205"/>
      <c r="B3" s="202" t="s">
        <v>0</v>
      </c>
      <c r="C3" s="230" t="s">
        <v>10</v>
      </c>
      <c r="D3" s="231"/>
      <c r="E3" s="231"/>
      <c r="F3" s="232"/>
      <c r="H3" s="217"/>
      <c r="I3" s="218"/>
      <c r="J3" s="218"/>
      <c r="K3" s="219"/>
    </row>
    <row r="4" spans="1:11" ht="14.25">
      <c r="A4" s="206"/>
      <c r="B4" s="226"/>
      <c r="C4" s="224" t="s">
        <v>6</v>
      </c>
      <c r="D4" s="225"/>
      <c r="E4" s="224" t="s">
        <v>7</v>
      </c>
      <c r="F4" s="225"/>
      <c r="H4" s="217"/>
      <c r="I4" s="218"/>
      <c r="J4" s="218"/>
      <c r="K4" s="219"/>
    </row>
    <row r="5" spans="1:11" ht="14.25">
      <c r="A5" s="206"/>
      <c r="B5" s="226"/>
      <c r="C5" s="228" t="s">
        <v>51</v>
      </c>
      <c r="D5" s="229"/>
      <c r="E5" s="228" t="s">
        <v>52</v>
      </c>
      <c r="F5" s="229"/>
      <c r="H5" s="217"/>
      <c r="I5" s="218"/>
      <c r="J5" s="218"/>
      <c r="K5" s="219"/>
    </row>
    <row r="6" spans="1:11" ht="15" thickBot="1">
      <c r="A6" s="207"/>
      <c r="B6" s="227"/>
      <c r="C6" s="9" t="s">
        <v>53</v>
      </c>
      <c r="D6" s="10" t="s">
        <v>54</v>
      </c>
      <c r="E6" s="9" t="s">
        <v>53</v>
      </c>
      <c r="F6" s="10" t="s">
        <v>54</v>
      </c>
      <c r="H6" s="220"/>
      <c r="I6" s="221"/>
      <c r="J6" s="221"/>
      <c r="K6" s="222"/>
    </row>
    <row r="7" spans="1:11" ht="26.25" customHeight="1">
      <c r="A7" s="7">
        <v>1</v>
      </c>
      <c r="B7" s="11" t="str">
        <f>'Celková tabulka'!B6</f>
        <v>Adensam Nicholas Jan</v>
      </c>
      <c r="C7" s="14">
        <v>237</v>
      </c>
      <c r="D7" s="15">
        <v>251</v>
      </c>
      <c r="E7" s="14">
        <v>27.49</v>
      </c>
      <c r="F7" s="16"/>
      <c r="H7" s="223" t="s">
        <v>93</v>
      </c>
      <c r="I7" s="140"/>
      <c r="J7" s="140"/>
      <c r="K7" s="141"/>
    </row>
    <row r="8" spans="1:11" ht="26.25" customHeight="1">
      <c r="A8" s="2">
        <v>2</v>
      </c>
      <c r="B8" s="12" t="str">
        <f>'Celková tabulka'!B7</f>
        <v>Dobeš Vojtěch</v>
      </c>
      <c r="C8" s="17">
        <v>243</v>
      </c>
      <c r="D8" s="18">
        <v>249</v>
      </c>
      <c r="E8" s="17"/>
      <c r="F8" s="19">
        <v>26.36</v>
      </c>
      <c r="H8" s="142"/>
      <c r="I8" s="143"/>
      <c r="J8" s="143"/>
      <c r="K8" s="144"/>
    </row>
    <row r="9" spans="1:11" ht="26.25" customHeight="1">
      <c r="A9" s="2">
        <v>3</v>
      </c>
      <c r="B9" s="12" t="str">
        <f>'Celková tabulka'!B8</f>
        <v>Dohnal Adam</v>
      </c>
      <c r="C9" s="17"/>
      <c r="D9" s="18"/>
      <c r="E9" s="17"/>
      <c r="F9" s="19"/>
      <c r="H9" s="142"/>
      <c r="I9" s="143"/>
      <c r="J9" s="143"/>
      <c r="K9" s="144"/>
    </row>
    <row r="10" spans="1:11" ht="26.25" customHeight="1" thickBot="1">
      <c r="A10" s="2">
        <v>4</v>
      </c>
      <c r="B10" s="12" t="str">
        <f>'Celková tabulka'!B9</f>
        <v>Grégr Jakub</v>
      </c>
      <c r="C10" s="17"/>
      <c r="D10" s="18"/>
      <c r="E10" s="17"/>
      <c r="F10" s="19"/>
      <c r="H10" s="145"/>
      <c r="I10" s="146"/>
      <c r="J10" s="146"/>
      <c r="K10" s="147"/>
    </row>
    <row r="11" spans="1:6" ht="26.25" customHeight="1">
      <c r="A11" s="2">
        <v>5</v>
      </c>
      <c r="B11" s="12" t="str">
        <f>'Celková tabulka'!B10</f>
        <v>Héža Jakub</v>
      </c>
      <c r="C11" s="17">
        <v>248</v>
      </c>
      <c r="D11" s="18">
        <v>245</v>
      </c>
      <c r="E11" s="17"/>
      <c r="F11" s="19"/>
    </row>
    <row r="12" spans="1:6" ht="26.25" customHeight="1">
      <c r="A12" s="2">
        <v>6</v>
      </c>
      <c r="B12" s="12" t="str">
        <f>'Celková tabulka'!B11</f>
        <v>Héžová Barbora</v>
      </c>
      <c r="C12" s="17"/>
      <c r="D12" s="18"/>
      <c r="E12" s="17"/>
      <c r="F12" s="19"/>
    </row>
    <row r="13" spans="1:6" ht="26.25" customHeight="1">
      <c r="A13" s="2">
        <v>7</v>
      </c>
      <c r="B13" s="12" t="str">
        <f>'Celková tabulka'!B12</f>
        <v>Horák Vojtěch</v>
      </c>
      <c r="C13" s="17">
        <v>240</v>
      </c>
      <c r="D13" s="18">
        <v>243</v>
      </c>
      <c r="E13" s="17">
        <v>27.84</v>
      </c>
      <c r="F13" s="19">
        <v>26.76</v>
      </c>
    </row>
    <row r="14" spans="1:6" ht="26.25" customHeight="1">
      <c r="A14" s="2">
        <v>8</v>
      </c>
      <c r="B14" s="12" t="str">
        <f>'Celková tabulka'!B13</f>
        <v>Hroch Michal</v>
      </c>
      <c r="C14" s="17">
        <v>224</v>
      </c>
      <c r="D14" s="18">
        <v>226</v>
      </c>
      <c r="E14" s="17">
        <v>24.7</v>
      </c>
      <c r="F14" s="19">
        <v>24.26</v>
      </c>
    </row>
    <row r="15" spans="1:6" ht="26.25" customHeight="1">
      <c r="A15" s="2">
        <v>9</v>
      </c>
      <c r="B15" s="12" t="str">
        <f>'Celková tabulka'!B14</f>
        <v>Kolomazník Jonáš</v>
      </c>
      <c r="C15" s="17"/>
      <c r="D15" s="18"/>
      <c r="E15" s="17"/>
      <c r="F15" s="19"/>
    </row>
    <row r="16" spans="1:6" ht="26.25" customHeight="1">
      <c r="A16" s="2">
        <v>10</v>
      </c>
      <c r="B16" s="12" t="str">
        <f>'Celková tabulka'!B15</f>
        <v>Korhoňová Tereza</v>
      </c>
      <c r="C16" s="17">
        <v>218</v>
      </c>
      <c r="D16" s="18">
        <v>217</v>
      </c>
      <c r="E16" s="17">
        <v>23.25</v>
      </c>
      <c r="F16" s="19">
        <v>23.07</v>
      </c>
    </row>
    <row r="17" spans="1:6" ht="26.25" customHeight="1">
      <c r="A17" s="2">
        <v>11</v>
      </c>
      <c r="B17" s="12" t="str">
        <f>'Celková tabulka'!B16</f>
        <v>Kožuškaničová Natálie</v>
      </c>
      <c r="C17" s="17"/>
      <c r="D17" s="18"/>
      <c r="E17" s="17"/>
      <c r="F17" s="19"/>
    </row>
    <row r="18" spans="1:6" ht="26.25" customHeight="1">
      <c r="A18" s="2">
        <v>12</v>
      </c>
      <c r="B18" s="12" t="str">
        <f>'Celková tabulka'!B17</f>
        <v>Kubíčková Eva</v>
      </c>
      <c r="C18" s="17">
        <v>223</v>
      </c>
      <c r="D18" s="18">
        <v>222</v>
      </c>
      <c r="E18" s="17">
        <v>22.6</v>
      </c>
      <c r="F18" s="19">
        <v>23.51</v>
      </c>
    </row>
    <row r="19" spans="1:6" ht="26.25" customHeight="1">
      <c r="A19" s="2">
        <v>13</v>
      </c>
      <c r="B19" s="12" t="str">
        <f>'Celková tabulka'!B18</f>
        <v>Lawson Samuel</v>
      </c>
      <c r="C19" s="17">
        <v>283</v>
      </c>
      <c r="D19" s="18">
        <v>279</v>
      </c>
      <c r="E19" s="17">
        <v>21.45</v>
      </c>
      <c r="F19" s="19">
        <v>31.52</v>
      </c>
    </row>
    <row r="20" spans="1:6" ht="26.25" customHeight="1">
      <c r="A20" s="2">
        <v>14</v>
      </c>
      <c r="B20" s="12" t="str">
        <f>'Celková tabulka'!B19</f>
        <v>Lenhart Ondřej</v>
      </c>
      <c r="C20" s="17">
        <v>237</v>
      </c>
      <c r="D20" s="18">
        <v>253</v>
      </c>
      <c r="E20" s="17">
        <v>26.28</v>
      </c>
      <c r="F20" s="19"/>
    </row>
    <row r="21" spans="1:6" ht="26.25" customHeight="1">
      <c r="A21" s="2">
        <v>15</v>
      </c>
      <c r="B21" s="12" t="str">
        <f>'Celková tabulka'!B20</f>
        <v>Lochman Benedikt František</v>
      </c>
      <c r="C21" s="17"/>
      <c r="D21" s="18"/>
      <c r="E21" s="17"/>
      <c r="F21" s="19"/>
    </row>
    <row r="22" spans="1:6" ht="26.25" customHeight="1">
      <c r="A22" s="2">
        <v>16</v>
      </c>
      <c r="B22" s="12" t="str">
        <f>'Celková tabulka'!B21</f>
        <v>Matušík Daniel</v>
      </c>
      <c r="C22" s="17"/>
      <c r="D22" s="18"/>
      <c r="E22" s="17"/>
      <c r="F22" s="19"/>
    </row>
    <row r="23" spans="1:6" ht="26.25" customHeight="1">
      <c r="A23" s="2">
        <v>17</v>
      </c>
      <c r="B23" s="12" t="str">
        <f>'Celková tabulka'!B22</f>
        <v>Mičunková Lucie</v>
      </c>
      <c r="C23" s="17">
        <v>211</v>
      </c>
      <c r="D23" s="18">
        <v>218</v>
      </c>
      <c r="E23" s="17">
        <v>24.61</v>
      </c>
      <c r="F23" s="19">
        <v>24.4</v>
      </c>
    </row>
    <row r="24" spans="1:6" ht="26.25" customHeight="1">
      <c r="A24" s="2">
        <v>18</v>
      </c>
      <c r="B24" s="12" t="str">
        <f>'Celková tabulka'!B23</f>
        <v>Morbitzerová Karolína</v>
      </c>
      <c r="C24" s="17">
        <v>209</v>
      </c>
      <c r="D24" s="18">
        <v>218</v>
      </c>
      <c r="E24" s="17"/>
      <c r="F24" s="19"/>
    </row>
    <row r="25" spans="1:6" ht="26.25" customHeight="1">
      <c r="A25" s="2">
        <v>19</v>
      </c>
      <c r="B25" s="12" t="str">
        <f>'Celková tabulka'!B24</f>
        <v>Pospíšil Jonáš</v>
      </c>
      <c r="C25" s="17">
        <v>256</v>
      </c>
      <c r="D25" s="18">
        <v>257</v>
      </c>
      <c r="E25" s="17">
        <v>31.51</v>
      </c>
      <c r="F25" s="19">
        <v>31.27</v>
      </c>
    </row>
    <row r="26" spans="1:6" ht="26.25" customHeight="1">
      <c r="A26" s="2">
        <v>20</v>
      </c>
      <c r="B26" s="12" t="str">
        <f>'Celková tabulka'!B25</f>
        <v>Pospíšil Kryštof</v>
      </c>
      <c r="C26" s="17">
        <v>254</v>
      </c>
      <c r="D26" s="18">
        <v>269</v>
      </c>
      <c r="E26" s="17">
        <v>29.72</v>
      </c>
      <c r="F26" s="19"/>
    </row>
    <row r="27" spans="1:6" ht="26.25" customHeight="1">
      <c r="A27" s="2">
        <v>21</v>
      </c>
      <c r="B27" s="12" t="str">
        <f>'Celková tabulka'!B26</f>
        <v>Přidal Tomáš</v>
      </c>
      <c r="C27" s="17"/>
      <c r="D27" s="18"/>
      <c r="E27" s="17"/>
      <c r="F27" s="19"/>
    </row>
    <row r="28" spans="1:6" ht="26.25" customHeight="1">
      <c r="A28" s="2">
        <v>22</v>
      </c>
      <c r="B28" s="12" t="str">
        <f>'Celková tabulka'!B27</f>
        <v>Ristovský Jan</v>
      </c>
      <c r="C28" s="17"/>
      <c r="D28" s="18"/>
      <c r="E28" s="17"/>
      <c r="F28" s="19"/>
    </row>
    <row r="29" spans="1:6" ht="26.25" customHeight="1">
      <c r="A29" s="2">
        <v>23</v>
      </c>
      <c r="B29" s="12" t="str">
        <f>'Celková tabulka'!B28</f>
        <v>Skřeček David</v>
      </c>
      <c r="C29" s="17">
        <v>247</v>
      </c>
      <c r="D29" s="18">
        <v>250</v>
      </c>
      <c r="E29" s="17">
        <v>29.05</v>
      </c>
      <c r="F29" s="19">
        <v>29.45</v>
      </c>
    </row>
    <row r="30" spans="1:6" ht="26.25" customHeight="1">
      <c r="A30" s="2">
        <v>24</v>
      </c>
      <c r="B30" s="12" t="str">
        <f>'Celková tabulka'!B29</f>
        <v>Šalman Jan</v>
      </c>
      <c r="C30" s="17">
        <v>245</v>
      </c>
      <c r="D30" s="18">
        <v>255</v>
      </c>
      <c r="E30" s="17">
        <v>26</v>
      </c>
      <c r="F30" s="19">
        <v>26.91</v>
      </c>
    </row>
    <row r="31" spans="1:6" ht="26.25" customHeight="1">
      <c r="A31" s="2">
        <v>25</v>
      </c>
      <c r="B31" s="12" t="str">
        <f>'Celková tabulka'!B30</f>
        <v>Urbášková Elena</v>
      </c>
      <c r="C31" s="17">
        <v>215</v>
      </c>
      <c r="D31" s="18">
        <v>218</v>
      </c>
      <c r="E31" s="17">
        <v>23.45</v>
      </c>
      <c r="F31" s="19">
        <v>23.22</v>
      </c>
    </row>
    <row r="32" spans="1:6" ht="26.25" customHeight="1">
      <c r="A32" s="2">
        <v>26</v>
      </c>
      <c r="B32" s="12" t="str">
        <f>'Celková tabulka'!B31</f>
        <v>Vajda Lukáš</v>
      </c>
      <c r="C32" s="17"/>
      <c r="D32" s="18"/>
      <c r="E32" s="17"/>
      <c r="F32" s="19"/>
    </row>
    <row r="33" spans="1:6" ht="26.25" customHeight="1">
      <c r="A33" s="2">
        <v>27</v>
      </c>
      <c r="B33" s="12" t="str">
        <f>'Celková tabulka'!B32</f>
        <v>Vandrovec Václav</v>
      </c>
      <c r="C33" s="17">
        <v>220</v>
      </c>
      <c r="D33" s="18">
        <v>217</v>
      </c>
      <c r="E33" s="17"/>
      <c r="F33" s="19">
        <v>26.63</v>
      </c>
    </row>
    <row r="34" spans="1:6" ht="26.25" customHeight="1">
      <c r="A34" s="2">
        <v>28</v>
      </c>
      <c r="B34" s="12" t="str">
        <f>'Celková tabulka'!B33</f>
        <v>Samuel Filip</v>
      </c>
      <c r="C34" s="17">
        <v>247</v>
      </c>
      <c r="D34" s="18">
        <v>256</v>
      </c>
      <c r="E34" s="17">
        <v>28.58</v>
      </c>
      <c r="F34" s="19">
        <v>28.31</v>
      </c>
    </row>
    <row r="35" spans="1:6" ht="26.25" customHeight="1">
      <c r="A35" s="2">
        <v>29</v>
      </c>
      <c r="B35" s="12">
        <f>'Celková tabulka'!B34</f>
        <v>0</v>
      </c>
      <c r="C35" s="17"/>
      <c r="D35" s="18"/>
      <c r="E35" s="17"/>
      <c r="F35" s="19"/>
    </row>
    <row r="36" spans="1:6" ht="26.25" customHeight="1">
      <c r="A36" s="2">
        <v>30</v>
      </c>
      <c r="B36" s="12">
        <f>'Celková tabulka'!B35</f>
        <v>0</v>
      </c>
      <c r="C36" s="17"/>
      <c r="D36" s="18"/>
      <c r="E36" s="17"/>
      <c r="F36" s="19"/>
    </row>
    <row r="37" spans="1:6" ht="26.25" customHeight="1">
      <c r="A37" s="2">
        <v>31</v>
      </c>
      <c r="B37" s="12">
        <f>'Celková tabulka'!B36</f>
        <v>0</v>
      </c>
      <c r="C37" s="17"/>
      <c r="D37" s="18"/>
      <c r="E37" s="17"/>
      <c r="F37" s="19"/>
    </row>
    <row r="38" spans="1:6" ht="26.25" customHeight="1">
      <c r="A38" s="2">
        <v>32</v>
      </c>
      <c r="B38" s="12">
        <f>'Celková tabulka'!B37</f>
        <v>0</v>
      </c>
      <c r="C38" s="17"/>
      <c r="D38" s="18"/>
      <c r="E38" s="17"/>
      <c r="F38" s="19"/>
    </row>
    <row r="39" spans="1:6" ht="26.25" customHeight="1">
      <c r="A39" s="2">
        <v>33</v>
      </c>
      <c r="B39" s="12">
        <f>'Celková tabulka'!B38</f>
        <v>0</v>
      </c>
      <c r="C39" s="17"/>
      <c r="D39" s="18"/>
      <c r="E39" s="17"/>
      <c r="F39" s="19"/>
    </row>
    <row r="40" spans="1:6" ht="26.25" customHeight="1">
      <c r="A40" s="2">
        <v>34</v>
      </c>
      <c r="B40" s="12">
        <f>'Celková tabulka'!B39</f>
        <v>0</v>
      </c>
      <c r="C40" s="17"/>
      <c r="D40" s="18"/>
      <c r="E40" s="17"/>
      <c r="F40" s="19"/>
    </row>
    <row r="41" spans="1:6" ht="26.25" customHeight="1">
      <c r="A41" s="2">
        <v>35</v>
      </c>
      <c r="B41" s="12">
        <f>'Celková tabulka'!B40</f>
        <v>0</v>
      </c>
      <c r="C41" s="17"/>
      <c r="D41" s="18"/>
      <c r="E41" s="17"/>
      <c r="F41" s="19"/>
    </row>
    <row r="42" spans="1:6" ht="26.25" customHeight="1">
      <c r="A42" s="2">
        <v>36</v>
      </c>
      <c r="B42" s="12">
        <f>'Celková tabulka'!B41</f>
        <v>0</v>
      </c>
      <c r="C42" s="17"/>
      <c r="D42" s="18"/>
      <c r="E42" s="17"/>
      <c r="F42" s="19"/>
    </row>
    <row r="43" spans="1:6" ht="26.25" customHeight="1">
      <c r="A43" s="2">
        <v>37</v>
      </c>
      <c r="B43" s="12">
        <f>'Celková tabulka'!B42</f>
        <v>0</v>
      </c>
      <c r="C43" s="17"/>
      <c r="D43" s="18"/>
      <c r="E43" s="17"/>
      <c r="F43" s="19"/>
    </row>
    <row r="44" spans="1:6" ht="26.25" customHeight="1">
      <c r="A44" s="2">
        <v>38</v>
      </c>
      <c r="B44" s="12">
        <f>'Celková tabulka'!B43</f>
        <v>0</v>
      </c>
      <c r="C44" s="17"/>
      <c r="D44" s="18"/>
      <c r="E44" s="17"/>
      <c r="F44" s="19"/>
    </row>
    <row r="45" spans="1:6" ht="26.25" customHeight="1">
      <c r="A45" s="2">
        <v>39</v>
      </c>
      <c r="B45" s="12">
        <f>'Celková tabulka'!B44</f>
        <v>0</v>
      </c>
      <c r="C45" s="17"/>
      <c r="D45" s="18"/>
      <c r="E45" s="17"/>
      <c r="F45" s="19"/>
    </row>
    <row r="46" spans="1:6" ht="26.25" customHeight="1">
      <c r="A46" s="2">
        <v>40</v>
      </c>
      <c r="B46" s="12">
        <f>'Celková tabulka'!B45</f>
        <v>0</v>
      </c>
      <c r="C46" s="17"/>
      <c r="D46" s="18"/>
      <c r="E46" s="17"/>
      <c r="F46" s="19"/>
    </row>
    <row r="47" spans="1:6" ht="26.25" customHeight="1">
      <c r="A47" s="2">
        <v>41</v>
      </c>
      <c r="B47" s="12">
        <f>'Celková tabulka'!B46</f>
        <v>0</v>
      </c>
      <c r="C47" s="17"/>
      <c r="D47" s="18"/>
      <c r="E47" s="17"/>
      <c r="F47" s="19"/>
    </row>
    <row r="48" spans="1:6" ht="26.25" customHeight="1">
      <c r="A48" s="2">
        <v>42</v>
      </c>
      <c r="B48" s="12">
        <f>'Celková tabulka'!B47</f>
        <v>0</v>
      </c>
      <c r="C48" s="17"/>
      <c r="D48" s="18"/>
      <c r="E48" s="17"/>
      <c r="F48" s="19"/>
    </row>
    <row r="49" spans="1:6" ht="26.25" customHeight="1">
      <c r="A49" s="2">
        <v>43</v>
      </c>
      <c r="B49" s="12">
        <f>'Celková tabulka'!B48</f>
        <v>0</v>
      </c>
      <c r="C49" s="17"/>
      <c r="D49" s="18"/>
      <c r="E49" s="17"/>
      <c r="F49" s="19"/>
    </row>
    <row r="50" spans="1:6" ht="26.25" customHeight="1">
      <c r="A50" s="2">
        <v>44</v>
      </c>
      <c r="B50" s="12">
        <f>'Celková tabulka'!B49</f>
        <v>0</v>
      </c>
      <c r="C50" s="17"/>
      <c r="D50" s="18"/>
      <c r="E50" s="17"/>
      <c r="F50" s="19"/>
    </row>
    <row r="51" spans="1:6" ht="26.25" customHeight="1">
      <c r="A51" s="2">
        <v>45</v>
      </c>
      <c r="B51" s="12">
        <f>'Celková tabulka'!B50</f>
        <v>0</v>
      </c>
      <c r="C51" s="17"/>
      <c r="D51" s="18"/>
      <c r="E51" s="17"/>
      <c r="F51" s="19"/>
    </row>
    <row r="52" spans="1:6" ht="26.25" customHeight="1">
      <c r="A52" s="2">
        <v>46</v>
      </c>
      <c r="B52" s="12">
        <f>'Celková tabulka'!B51</f>
        <v>0</v>
      </c>
      <c r="C52" s="17"/>
      <c r="D52" s="18"/>
      <c r="E52" s="17"/>
      <c r="F52" s="19"/>
    </row>
    <row r="53" spans="1:6" ht="26.25" customHeight="1">
      <c r="A53" s="2">
        <v>47</v>
      </c>
      <c r="B53" s="12">
        <f>'Celková tabulka'!B52</f>
        <v>0</v>
      </c>
      <c r="C53" s="17"/>
      <c r="D53" s="18"/>
      <c r="E53" s="17"/>
      <c r="F53" s="19"/>
    </row>
    <row r="54" spans="1:6" ht="26.25" customHeight="1">
      <c r="A54" s="2">
        <v>48</v>
      </c>
      <c r="B54" s="12">
        <f>'Celková tabulka'!B53</f>
        <v>0</v>
      </c>
      <c r="C54" s="17"/>
      <c r="D54" s="18"/>
      <c r="E54" s="17"/>
      <c r="F54" s="19"/>
    </row>
    <row r="55" spans="1:6" ht="26.25" customHeight="1">
      <c r="A55" s="2">
        <v>49</v>
      </c>
      <c r="B55" s="12">
        <f>'Celková tabulka'!B54</f>
        <v>0</v>
      </c>
      <c r="C55" s="17"/>
      <c r="D55" s="18"/>
      <c r="E55" s="17"/>
      <c r="F55" s="19"/>
    </row>
    <row r="56" spans="1:6" ht="26.25" customHeight="1" thickBot="1">
      <c r="A56" s="2">
        <v>50</v>
      </c>
      <c r="B56" s="13">
        <f>'Celková tabulka'!B55</f>
        <v>0</v>
      </c>
      <c r="C56" s="32"/>
      <c r="D56" s="33"/>
      <c r="E56" s="32"/>
      <c r="F56" s="34"/>
    </row>
    <row r="57" spans="1:6" ht="25.5" customHeight="1" thickBot="1">
      <c r="A57" s="2">
        <v>51</v>
      </c>
      <c r="B57" s="70">
        <f>'Celková tabulka'!B56</f>
        <v>0</v>
      </c>
      <c r="C57" s="32"/>
      <c r="D57" s="33"/>
      <c r="E57" s="32"/>
      <c r="F57" s="34"/>
    </row>
    <row r="58" spans="1:6" ht="25.5" customHeight="1" thickBot="1">
      <c r="A58" s="2">
        <v>52</v>
      </c>
      <c r="B58" s="70">
        <f>'Celková tabulka'!B57</f>
        <v>0</v>
      </c>
      <c r="C58" s="32"/>
      <c r="D58" s="33"/>
      <c r="E58" s="32"/>
      <c r="F58" s="34"/>
    </row>
    <row r="59" spans="1:6" ht="25.5" customHeight="1" thickBot="1">
      <c r="A59" s="2">
        <v>53</v>
      </c>
      <c r="B59" s="70">
        <f>'Celková tabulka'!B58</f>
        <v>0</v>
      </c>
      <c r="C59" s="32"/>
      <c r="D59" s="33"/>
      <c r="E59" s="32"/>
      <c r="F59" s="34"/>
    </row>
    <row r="60" spans="1:6" ht="25.5" customHeight="1" thickBot="1">
      <c r="A60" s="2">
        <v>54</v>
      </c>
      <c r="B60" s="70">
        <f>'Celková tabulka'!B59</f>
        <v>0</v>
      </c>
      <c r="C60" s="32"/>
      <c r="D60" s="33"/>
      <c r="E60" s="32"/>
      <c r="F60" s="34"/>
    </row>
    <row r="61" spans="1:6" ht="25.5" customHeight="1" thickBot="1">
      <c r="A61" s="2">
        <v>55</v>
      </c>
      <c r="B61" s="70">
        <f>'Celková tabulka'!B60</f>
        <v>0</v>
      </c>
      <c r="C61" s="32"/>
      <c r="D61" s="33"/>
      <c r="E61" s="32"/>
      <c r="F61" s="34"/>
    </row>
    <row r="62" spans="1:6" ht="25.5" customHeight="1" thickBot="1">
      <c r="A62" s="2">
        <v>56</v>
      </c>
      <c r="B62" s="70">
        <f>'Celková tabulka'!B61</f>
        <v>0</v>
      </c>
      <c r="C62" s="32"/>
      <c r="D62" s="33"/>
      <c r="E62" s="32"/>
      <c r="F62" s="34"/>
    </row>
    <row r="63" spans="1:6" ht="25.5" customHeight="1" thickBot="1">
      <c r="A63" s="2">
        <v>57</v>
      </c>
      <c r="B63" s="70">
        <f>'Celková tabulka'!B62</f>
        <v>0</v>
      </c>
      <c r="C63" s="32"/>
      <c r="D63" s="33"/>
      <c r="E63" s="32"/>
      <c r="F63" s="34"/>
    </row>
    <row r="64" spans="1:6" ht="25.5" customHeight="1" thickBot="1">
      <c r="A64" s="2">
        <v>58</v>
      </c>
      <c r="B64" s="70">
        <f>'Celková tabulka'!B63</f>
        <v>0</v>
      </c>
      <c r="C64" s="32"/>
      <c r="D64" s="33"/>
      <c r="E64" s="32"/>
      <c r="F64" s="34"/>
    </row>
    <row r="65" spans="1:6" ht="25.5" customHeight="1" thickBot="1">
      <c r="A65" s="2">
        <v>59</v>
      </c>
      <c r="B65" s="70">
        <f>'Celková tabulka'!B64</f>
        <v>0</v>
      </c>
      <c r="C65" s="32"/>
      <c r="D65" s="33"/>
      <c r="E65" s="32"/>
      <c r="F65" s="34"/>
    </row>
    <row r="66" spans="1:6" ht="25.5" customHeight="1" thickBot="1">
      <c r="A66" s="2">
        <v>60</v>
      </c>
      <c r="B66" s="70">
        <f>'Celková tabulka'!B65</f>
        <v>0</v>
      </c>
      <c r="C66" s="32"/>
      <c r="D66" s="33"/>
      <c r="E66" s="32"/>
      <c r="F66" s="34"/>
    </row>
    <row r="67" spans="1:6" ht="25.5" customHeight="1" thickBot="1">
      <c r="A67" s="2">
        <v>61</v>
      </c>
      <c r="B67" s="70">
        <f>'Celková tabulka'!B66</f>
        <v>0</v>
      </c>
      <c r="C67" s="32"/>
      <c r="D67" s="33"/>
      <c r="E67" s="32"/>
      <c r="F67" s="34"/>
    </row>
    <row r="68" spans="1:6" ht="25.5" customHeight="1" thickBot="1">
      <c r="A68" s="2">
        <v>62</v>
      </c>
      <c r="B68" s="70">
        <f>'Celková tabulka'!B67</f>
        <v>0</v>
      </c>
      <c r="C68" s="32"/>
      <c r="D68" s="33"/>
      <c r="E68" s="32"/>
      <c r="F68" s="34"/>
    </row>
    <row r="69" spans="1:6" ht="25.5" customHeight="1" thickBot="1">
      <c r="A69" s="2">
        <v>63</v>
      </c>
      <c r="B69" s="70">
        <f>'Celková tabulka'!B68</f>
        <v>0</v>
      </c>
      <c r="C69" s="32"/>
      <c r="D69" s="33"/>
      <c r="E69" s="32"/>
      <c r="F69" s="34"/>
    </row>
    <row r="70" spans="1:6" ht="25.5" customHeight="1" thickBot="1">
      <c r="A70" s="2">
        <v>64</v>
      </c>
      <c r="B70" s="70">
        <f>'Celková tabulka'!B69</f>
        <v>0</v>
      </c>
      <c r="C70" s="32"/>
      <c r="D70" s="33"/>
      <c r="E70" s="32"/>
      <c r="F70" s="34"/>
    </row>
    <row r="71" spans="1:6" ht="25.5" customHeight="1" thickBot="1">
      <c r="A71" s="2">
        <v>65</v>
      </c>
      <c r="B71" s="70">
        <f>'Celková tabulka'!B70</f>
        <v>0</v>
      </c>
      <c r="C71" s="32"/>
      <c r="D71" s="33"/>
      <c r="E71" s="32"/>
      <c r="F71" s="34"/>
    </row>
    <row r="72" spans="1:6" ht="25.5" customHeight="1" thickBot="1">
      <c r="A72" s="2">
        <v>66</v>
      </c>
      <c r="B72" s="70">
        <f>'Celková tabulka'!B71</f>
        <v>0</v>
      </c>
      <c r="C72" s="32"/>
      <c r="D72" s="33"/>
      <c r="E72" s="32"/>
      <c r="F72" s="34"/>
    </row>
    <row r="73" spans="1:6" ht="25.5" customHeight="1" thickBot="1">
      <c r="A73" s="2">
        <v>67</v>
      </c>
      <c r="B73" s="70">
        <f>'Celková tabulka'!B72</f>
        <v>0</v>
      </c>
      <c r="C73" s="32"/>
      <c r="D73" s="33"/>
      <c r="E73" s="32"/>
      <c r="F73" s="34"/>
    </row>
    <row r="74" spans="1:6" ht="25.5" customHeight="1" thickBot="1">
      <c r="A74" s="2">
        <v>68</v>
      </c>
      <c r="B74" s="70">
        <f>'Celková tabulka'!B73</f>
        <v>0</v>
      </c>
      <c r="C74" s="32"/>
      <c r="D74" s="33"/>
      <c r="E74" s="32"/>
      <c r="F74" s="34"/>
    </row>
    <row r="75" spans="1:6" ht="25.5" customHeight="1" thickBot="1">
      <c r="A75" s="2">
        <v>69</v>
      </c>
      <c r="B75" s="70">
        <f>'Celková tabulka'!B74</f>
        <v>0</v>
      </c>
      <c r="C75" s="32"/>
      <c r="D75" s="33"/>
      <c r="E75" s="32"/>
      <c r="F75" s="34"/>
    </row>
    <row r="76" spans="1:6" ht="25.5" customHeight="1" thickBot="1">
      <c r="A76" s="2">
        <v>70</v>
      </c>
      <c r="B76" s="70">
        <f>'Celková tabulka'!B75</f>
        <v>0</v>
      </c>
      <c r="C76" s="32"/>
      <c r="D76" s="33"/>
      <c r="E76" s="32"/>
      <c r="F76" s="34"/>
    </row>
    <row r="77" spans="1:6" ht="25.5" customHeight="1" thickBot="1">
      <c r="A77" s="2">
        <v>71</v>
      </c>
      <c r="B77" s="70">
        <f>'Celková tabulka'!B76</f>
        <v>0</v>
      </c>
      <c r="C77" s="32"/>
      <c r="D77" s="33"/>
      <c r="E77" s="32"/>
      <c r="F77" s="34"/>
    </row>
    <row r="78" spans="1:6" ht="25.5" customHeight="1" thickBot="1">
      <c r="A78" s="2">
        <v>72</v>
      </c>
      <c r="B78" s="70">
        <f>'Celková tabulka'!B77</f>
        <v>0</v>
      </c>
      <c r="C78" s="32"/>
      <c r="D78" s="33"/>
      <c r="E78" s="32"/>
      <c r="F78" s="34"/>
    </row>
    <row r="79" spans="1:6" ht="25.5" customHeight="1" thickBot="1">
      <c r="A79" s="2">
        <v>73</v>
      </c>
      <c r="B79" s="70">
        <f>'Celková tabulka'!B78</f>
        <v>0</v>
      </c>
      <c r="C79" s="32"/>
      <c r="D79" s="33"/>
      <c r="E79" s="32"/>
      <c r="F79" s="34"/>
    </row>
    <row r="80" spans="1:6" ht="25.5" customHeight="1" thickBot="1">
      <c r="A80" s="2">
        <v>74</v>
      </c>
      <c r="B80" s="70">
        <f>'Celková tabulka'!B79</f>
        <v>0</v>
      </c>
      <c r="C80" s="32"/>
      <c r="D80" s="33"/>
      <c r="E80" s="32"/>
      <c r="F80" s="34"/>
    </row>
    <row r="81" spans="1:6" ht="25.5" customHeight="1" thickBot="1">
      <c r="A81" s="2">
        <v>75</v>
      </c>
      <c r="B81" s="70">
        <f>'Celková tabulka'!B80</f>
        <v>0</v>
      </c>
      <c r="C81" s="32"/>
      <c r="D81" s="33"/>
      <c r="E81" s="32"/>
      <c r="F81" s="34"/>
    </row>
    <row r="82" spans="1:6" ht="25.5" customHeight="1" thickBot="1">
      <c r="A82" s="2">
        <v>76</v>
      </c>
      <c r="B82" s="70">
        <f>'Celková tabulka'!B81</f>
        <v>0</v>
      </c>
      <c r="C82" s="32"/>
      <c r="D82" s="33"/>
      <c r="E82" s="32"/>
      <c r="F82" s="34"/>
    </row>
    <row r="83" spans="1:6" ht="25.5" customHeight="1" thickBot="1">
      <c r="A83" s="2">
        <v>77</v>
      </c>
      <c r="B83" s="70">
        <f>'Celková tabulka'!B82</f>
        <v>0</v>
      </c>
      <c r="C83" s="32"/>
      <c r="D83" s="33"/>
      <c r="E83" s="32"/>
      <c r="F83" s="34"/>
    </row>
    <row r="84" spans="1:6" ht="25.5" customHeight="1" thickBot="1">
      <c r="A84" s="2">
        <v>78</v>
      </c>
      <c r="B84" s="70">
        <f>'Celková tabulka'!B83</f>
        <v>0</v>
      </c>
      <c r="C84" s="32"/>
      <c r="D84" s="33"/>
      <c r="E84" s="32"/>
      <c r="F84" s="34"/>
    </row>
    <row r="85" spans="1:6" ht="25.5" customHeight="1" thickBot="1">
      <c r="A85" s="2">
        <v>79</v>
      </c>
      <c r="B85" s="70">
        <f>'Celková tabulka'!B84</f>
        <v>0</v>
      </c>
      <c r="C85" s="32"/>
      <c r="D85" s="33"/>
      <c r="E85" s="32"/>
      <c r="F85" s="34"/>
    </row>
    <row r="86" spans="1:6" ht="25.5" customHeight="1" thickBot="1">
      <c r="A86" s="2">
        <v>80</v>
      </c>
      <c r="B86" s="70">
        <f>'Celková tabulka'!B85</f>
        <v>0</v>
      </c>
      <c r="C86" s="32"/>
      <c r="D86" s="33"/>
      <c r="E86" s="32"/>
      <c r="F86" s="34"/>
    </row>
    <row r="87" spans="1:6" ht="25.5" customHeight="1" thickBot="1">
      <c r="A87" s="2">
        <v>81</v>
      </c>
      <c r="B87" s="70">
        <f>'Celková tabulka'!B86</f>
        <v>0</v>
      </c>
      <c r="C87" s="32"/>
      <c r="D87" s="33"/>
      <c r="E87" s="32"/>
      <c r="F87" s="34"/>
    </row>
    <row r="88" spans="1:6" ht="25.5" customHeight="1" thickBot="1">
      <c r="A88" s="2">
        <v>82</v>
      </c>
      <c r="B88" s="70">
        <f>'Celková tabulka'!B87</f>
        <v>0</v>
      </c>
      <c r="C88" s="32"/>
      <c r="D88" s="33"/>
      <c r="E88" s="32"/>
      <c r="F88" s="34"/>
    </row>
    <row r="89" spans="1:6" ht="25.5" customHeight="1" thickBot="1">
      <c r="A89" s="2">
        <v>83</v>
      </c>
      <c r="B89" s="70">
        <f>'Celková tabulka'!B88</f>
        <v>0</v>
      </c>
      <c r="C89" s="32"/>
      <c r="D89" s="33"/>
      <c r="E89" s="32"/>
      <c r="F89" s="34"/>
    </row>
    <row r="90" spans="1:6" ht="25.5" customHeight="1" thickBot="1">
      <c r="A90" s="2">
        <v>84</v>
      </c>
      <c r="B90" s="70">
        <f>'Celková tabulka'!B89</f>
        <v>0</v>
      </c>
      <c r="C90" s="32"/>
      <c r="D90" s="33"/>
      <c r="E90" s="32"/>
      <c r="F90" s="34"/>
    </row>
    <row r="91" spans="1:6" ht="25.5" customHeight="1" thickBot="1">
      <c r="A91" s="2">
        <v>85</v>
      </c>
      <c r="B91" s="70">
        <f>'Celková tabulka'!B90</f>
        <v>0</v>
      </c>
      <c r="C91" s="32"/>
      <c r="D91" s="33"/>
      <c r="E91" s="32"/>
      <c r="F91" s="34"/>
    </row>
    <row r="92" spans="1:6" ht="25.5" customHeight="1" thickBot="1">
      <c r="A92" s="2">
        <v>86</v>
      </c>
      <c r="B92" s="70">
        <f>'Celková tabulka'!B91</f>
        <v>0</v>
      </c>
      <c r="C92" s="32"/>
      <c r="D92" s="33"/>
      <c r="E92" s="32"/>
      <c r="F92" s="34"/>
    </row>
    <row r="93" spans="1:6" ht="25.5" customHeight="1" thickBot="1">
      <c r="A93" s="2">
        <v>87</v>
      </c>
      <c r="B93" s="70">
        <f>'Celková tabulka'!B92</f>
        <v>0</v>
      </c>
      <c r="C93" s="32"/>
      <c r="D93" s="33"/>
      <c r="E93" s="32"/>
      <c r="F93" s="34"/>
    </row>
    <row r="94" spans="1:6" ht="25.5" customHeight="1" thickBot="1">
      <c r="A94" s="2">
        <v>88</v>
      </c>
      <c r="B94" s="70">
        <f>'Celková tabulka'!B93</f>
        <v>0</v>
      </c>
      <c r="C94" s="32"/>
      <c r="D94" s="33"/>
      <c r="E94" s="32"/>
      <c r="F94" s="34"/>
    </row>
    <row r="95" spans="1:6" ht="25.5" customHeight="1" thickBot="1">
      <c r="A95" s="2">
        <v>89</v>
      </c>
      <c r="B95" s="70">
        <f>'Celková tabulka'!B94</f>
        <v>0</v>
      </c>
      <c r="C95" s="32"/>
      <c r="D95" s="33"/>
      <c r="E95" s="32"/>
      <c r="F95" s="34"/>
    </row>
    <row r="96" spans="1:6" ht="25.5" customHeight="1" thickBot="1">
      <c r="A96" s="2">
        <v>90</v>
      </c>
      <c r="B96" s="70">
        <f>'Celková tabulka'!B95</f>
        <v>0</v>
      </c>
      <c r="C96" s="32"/>
      <c r="D96" s="33"/>
      <c r="E96" s="32"/>
      <c r="F96" s="34"/>
    </row>
    <row r="97" spans="1:6" ht="25.5" customHeight="1" thickBot="1">
      <c r="A97" s="2">
        <v>91</v>
      </c>
      <c r="B97" s="70">
        <f>'Celková tabulka'!B96</f>
        <v>0</v>
      </c>
      <c r="C97" s="32"/>
      <c r="D97" s="33"/>
      <c r="E97" s="32"/>
      <c r="F97" s="34"/>
    </row>
    <row r="98" spans="1:6" ht="25.5" customHeight="1" thickBot="1">
      <c r="A98" s="2">
        <v>92</v>
      </c>
      <c r="B98" s="70">
        <f>'Celková tabulka'!B97</f>
        <v>0</v>
      </c>
      <c r="C98" s="32"/>
      <c r="D98" s="33"/>
      <c r="E98" s="32"/>
      <c r="F98" s="34"/>
    </row>
    <row r="99" spans="1:6" ht="25.5" customHeight="1" thickBot="1">
      <c r="A99" s="2">
        <v>93</v>
      </c>
      <c r="B99" s="70">
        <f>'Celková tabulka'!B98</f>
        <v>0</v>
      </c>
      <c r="C99" s="32"/>
      <c r="D99" s="33"/>
      <c r="E99" s="32"/>
      <c r="F99" s="34"/>
    </row>
    <row r="100" spans="1:6" ht="25.5" customHeight="1" thickBot="1">
      <c r="A100" s="2">
        <v>94</v>
      </c>
      <c r="B100" s="70">
        <f>'Celková tabulka'!B99</f>
        <v>0</v>
      </c>
      <c r="C100" s="32"/>
      <c r="D100" s="33"/>
      <c r="E100" s="32"/>
      <c r="F100" s="34"/>
    </row>
    <row r="101" spans="1:6" ht="25.5" customHeight="1" thickBot="1">
      <c r="A101" s="2">
        <v>95</v>
      </c>
      <c r="B101" s="70">
        <f>'Celková tabulka'!B100</f>
        <v>0</v>
      </c>
      <c r="C101" s="32"/>
      <c r="D101" s="33"/>
      <c r="E101" s="32"/>
      <c r="F101" s="34"/>
    </row>
    <row r="102" spans="1:6" ht="25.5" customHeight="1" thickBot="1">
      <c r="A102" s="2">
        <v>96</v>
      </c>
      <c r="B102" s="70">
        <f>'Celková tabulka'!B101</f>
        <v>0</v>
      </c>
      <c r="C102" s="32"/>
      <c r="D102" s="33"/>
      <c r="E102" s="32"/>
      <c r="F102" s="34"/>
    </row>
    <row r="103" spans="1:6" ht="25.5" customHeight="1" thickBot="1">
      <c r="A103" s="2">
        <v>97</v>
      </c>
      <c r="B103" s="70">
        <f>'Celková tabulka'!B102</f>
        <v>0</v>
      </c>
      <c r="C103" s="32"/>
      <c r="D103" s="33"/>
      <c r="E103" s="32"/>
      <c r="F103" s="34"/>
    </row>
    <row r="104" spans="1:6" ht="25.5" customHeight="1" thickBot="1">
      <c r="A104" s="2">
        <v>98</v>
      </c>
      <c r="B104" s="70">
        <f>'Celková tabulka'!B103</f>
        <v>0</v>
      </c>
      <c r="C104" s="32"/>
      <c r="D104" s="33"/>
      <c r="E104" s="32"/>
      <c r="F104" s="34"/>
    </row>
    <row r="105" spans="1:6" ht="25.5" customHeight="1" thickBot="1">
      <c r="A105" s="2">
        <v>99</v>
      </c>
      <c r="B105" s="70">
        <f>'Celková tabulka'!B104</f>
        <v>0</v>
      </c>
      <c r="C105" s="32"/>
      <c r="D105" s="33"/>
      <c r="E105" s="32"/>
      <c r="F105" s="34"/>
    </row>
    <row r="106" spans="1:6" ht="25.5" customHeight="1" thickBot="1">
      <c r="A106" s="2">
        <v>100</v>
      </c>
      <c r="B106" s="70">
        <f>'Celková tabulka'!B105</f>
        <v>0</v>
      </c>
      <c r="C106" s="32"/>
      <c r="D106" s="33"/>
      <c r="E106" s="32"/>
      <c r="F106" s="34"/>
    </row>
  </sheetData>
  <sheetProtection sheet="1" selectLockedCells="1"/>
  <mergeCells count="10">
    <mergeCell ref="H2:K6"/>
    <mergeCell ref="H7:K10"/>
    <mergeCell ref="A1:F2"/>
    <mergeCell ref="C4:D4"/>
    <mergeCell ref="E4:F4"/>
    <mergeCell ref="A3:A6"/>
    <mergeCell ref="B3:B6"/>
    <mergeCell ref="C5:D5"/>
    <mergeCell ref="E5:F5"/>
    <mergeCell ref="C3:F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3">
      <selection activeCell="C7" sqref="C7:G34"/>
    </sheetView>
  </sheetViews>
  <sheetFormatPr defaultColWidth="9.140625" defaultRowHeight="15"/>
  <cols>
    <col min="1" max="1" width="6.140625" style="8" customWidth="1"/>
    <col min="2" max="2" width="25.8515625" style="8" customWidth="1"/>
    <col min="3" max="6" width="13.57421875" style="8" customWidth="1"/>
    <col min="7" max="7" width="11.00390625" style="8" customWidth="1"/>
    <col min="8" max="16384" width="9.140625" style="8" customWidth="1"/>
  </cols>
  <sheetData>
    <row r="1" spans="1:7" ht="15" customHeight="1" thickBot="1">
      <c r="A1" s="244" t="s">
        <v>59</v>
      </c>
      <c r="B1" s="245"/>
      <c r="C1" s="245"/>
      <c r="D1" s="245"/>
      <c r="E1" s="245"/>
      <c r="F1" s="245"/>
      <c r="G1" s="246"/>
    </row>
    <row r="2" spans="1:12" ht="15.75" customHeight="1" thickBot="1">
      <c r="A2" s="247"/>
      <c r="B2" s="248"/>
      <c r="C2" s="248"/>
      <c r="D2" s="248"/>
      <c r="E2" s="248"/>
      <c r="F2" s="248"/>
      <c r="G2" s="249"/>
      <c r="I2" s="214" t="s">
        <v>92</v>
      </c>
      <c r="J2" s="215"/>
      <c r="K2" s="215"/>
      <c r="L2" s="216"/>
    </row>
    <row r="3" spans="1:12" ht="15" customHeight="1" thickBot="1">
      <c r="A3" s="205"/>
      <c r="B3" s="243" t="s">
        <v>0</v>
      </c>
      <c r="C3" s="230" t="s">
        <v>5</v>
      </c>
      <c r="D3" s="231"/>
      <c r="E3" s="231"/>
      <c r="F3" s="232"/>
      <c r="G3" s="25" t="s">
        <v>11</v>
      </c>
      <c r="I3" s="217"/>
      <c r="J3" s="218"/>
      <c r="K3" s="218"/>
      <c r="L3" s="219"/>
    </row>
    <row r="4" spans="1:12" ht="18.75" customHeight="1">
      <c r="A4" s="206"/>
      <c r="B4" s="226"/>
      <c r="C4" s="224" t="s">
        <v>13</v>
      </c>
      <c r="D4" s="225"/>
      <c r="E4" s="224" t="s">
        <v>12</v>
      </c>
      <c r="F4" s="225"/>
      <c r="G4" s="26" t="s">
        <v>49</v>
      </c>
      <c r="I4" s="217"/>
      <c r="J4" s="218"/>
      <c r="K4" s="218"/>
      <c r="L4" s="219"/>
    </row>
    <row r="5" spans="1:12" ht="16.5" customHeight="1" thickBot="1">
      <c r="A5" s="206"/>
      <c r="B5" s="226"/>
      <c r="C5" s="242" t="s">
        <v>56</v>
      </c>
      <c r="D5" s="210"/>
      <c r="E5" s="242" t="s">
        <v>57</v>
      </c>
      <c r="F5" s="210"/>
      <c r="G5" s="122" t="s">
        <v>58</v>
      </c>
      <c r="I5" s="217"/>
      <c r="J5" s="218"/>
      <c r="K5" s="218"/>
      <c r="L5" s="219"/>
    </row>
    <row r="6" spans="1:12" ht="15.75" customHeight="1" thickBot="1">
      <c r="A6" s="207"/>
      <c r="B6" s="227"/>
      <c r="C6" s="20" t="s">
        <v>53</v>
      </c>
      <c r="D6" s="27" t="s">
        <v>54</v>
      </c>
      <c r="E6" s="20" t="s">
        <v>53</v>
      </c>
      <c r="F6" s="21" t="s">
        <v>54</v>
      </c>
      <c r="G6" s="28"/>
      <c r="I6" s="220"/>
      <c r="J6" s="221"/>
      <c r="K6" s="221"/>
      <c r="L6" s="222"/>
    </row>
    <row r="7" spans="1:12" ht="26.25" customHeight="1">
      <c r="A7" s="29">
        <v>1</v>
      </c>
      <c r="B7" s="11" t="str">
        <f>'Celková tabulka'!B6</f>
        <v>Adensam Nicholas Jan</v>
      </c>
      <c r="C7" s="14">
        <v>9.58</v>
      </c>
      <c r="D7" s="15"/>
      <c r="E7" s="14">
        <v>7.98</v>
      </c>
      <c r="F7" s="16"/>
      <c r="G7" s="22">
        <v>24</v>
      </c>
      <c r="I7" s="223" t="s">
        <v>93</v>
      </c>
      <c r="J7" s="140"/>
      <c r="K7" s="140"/>
      <c r="L7" s="141"/>
    </row>
    <row r="8" spans="1:12" ht="26.25" customHeight="1">
      <c r="A8" s="2">
        <v>2</v>
      </c>
      <c r="B8" s="12" t="str">
        <f>'Celková tabulka'!B7</f>
        <v>Dobeš Vojtěch</v>
      </c>
      <c r="C8" s="17">
        <v>7.88</v>
      </c>
      <c r="D8" s="18">
        <v>8.12</v>
      </c>
      <c r="E8" s="17">
        <v>12.06</v>
      </c>
      <c r="F8" s="19">
        <v>13.39</v>
      </c>
      <c r="G8" s="23">
        <v>8</v>
      </c>
      <c r="I8" s="142"/>
      <c r="J8" s="143"/>
      <c r="K8" s="143"/>
      <c r="L8" s="144"/>
    </row>
    <row r="9" spans="1:12" ht="26.25" customHeight="1">
      <c r="A9" s="2">
        <v>3</v>
      </c>
      <c r="B9" s="12" t="str">
        <f>'Celková tabulka'!B8</f>
        <v>Dohnal Adam</v>
      </c>
      <c r="C9" s="17"/>
      <c r="D9" s="18"/>
      <c r="E9" s="17"/>
      <c r="F9" s="19"/>
      <c r="G9" s="23"/>
      <c r="I9" s="142"/>
      <c r="J9" s="143"/>
      <c r="K9" s="143"/>
      <c r="L9" s="144"/>
    </row>
    <row r="10" spans="1:12" ht="26.25" customHeight="1" thickBot="1">
      <c r="A10" s="2">
        <v>4</v>
      </c>
      <c r="B10" s="12" t="str">
        <f>'Celková tabulka'!B9</f>
        <v>Grégr Jakub</v>
      </c>
      <c r="C10" s="17"/>
      <c r="D10" s="18"/>
      <c r="E10" s="17"/>
      <c r="F10" s="19"/>
      <c r="G10" s="23"/>
      <c r="I10" s="145"/>
      <c r="J10" s="146"/>
      <c r="K10" s="146"/>
      <c r="L10" s="147"/>
    </row>
    <row r="11" spans="1:7" ht="26.25" customHeight="1" thickBot="1">
      <c r="A11" s="2">
        <v>5</v>
      </c>
      <c r="B11" s="12" t="str">
        <f>'Celková tabulka'!B10</f>
        <v>Héža Jakub</v>
      </c>
      <c r="C11" s="17">
        <v>13.97</v>
      </c>
      <c r="D11" s="18">
        <v>14.07</v>
      </c>
      <c r="E11" s="17">
        <v>20.12</v>
      </c>
      <c r="F11" s="19">
        <v>20.64</v>
      </c>
      <c r="G11" s="23">
        <v>3</v>
      </c>
    </row>
    <row r="12" spans="1:12" ht="26.25" customHeight="1">
      <c r="A12" s="2">
        <v>6</v>
      </c>
      <c r="B12" s="12" t="str">
        <f>'Celková tabulka'!B11</f>
        <v>Héžová Barbora</v>
      </c>
      <c r="C12" s="17"/>
      <c r="D12" s="18"/>
      <c r="E12" s="17"/>
      <c r="F12" s="19"/>
      <c r="G12" s="23"/>
      <c r="I12" s="233" t="s">
        <v>113</v>
      </c>
      <c r="J12" s="234"/>
      <c r="K12" s="234"/>
      <c r="L12" s="235"/>
    </row>
    <row r="13" spans="1:12" ht="26.25" customHeight="1">
      <c r="A13" s="2">
        <v>7</v>
      </c>
      <c r="B13" s="12" t="str">
        <f>'Celková tabulka'!B12</f>
        <v>Horák Vojtěch</v>
      </c>
      <c r="C13" s="17">
        <v>8.33</v>
      </c>
      <c r="D13" s="18">
        <v>8.77</v>
      </c>
      <c r="E13" s="17">
        <v>13.76</v>
      </c>
      <c r="F13" s="19">
        <v>12.32</v>
      </c>
      <c r="G13" s="23">
        <v>6</v>
      </c>
      <c r="I13" s="236"/>
      <c r="J13" s="237"/>
      <c r="K13" s="237"/>
      <c r="L13" s="238"/>
    </row>
    <row r="14" spans="1:12" ht="26.25" customHeight="1">
      <c r="A14" s="2">
        <v>8</v>
      </c>
      <c r="B14" s="12" t="str">
        <f>'Celková tabulka'!B13</f>
        <v>Hroch Michal</v>
      </c>
      <c r="C14" s="17">
        <v>7.7</v>
      </c>
      <c r="D14" s="18">
        <v>7.83</v>
      </c>
      <c r="E14" s="17">
        <v>12.06</v>
      </c>
      <c r="F14" s="19">
        <v>11.32</v>
      </c>
      <c r="G14" s="23">
        <v>11</v>
      </c>
      <c r="I14" s="236"/>
      <c r="J14" s="237"/>
      <c r="K14" s="237"/>
      <c r="L14" s="238"/>
    </row>
    <row r="15" spans="1:12" ht="26.25" customHeight="1" thickBot="1">
      <c r="A15" s="2">
        <v>9</v>
      </c>
      <c r="B15" s="12" t="str">
        <f>'Celková tabulka'!B14</f>
        <v>Kolomazník Jonáš</v>
      </c>
      <c r="C15" s="17"/>
      <c r="D15" s="18"/>
      <c r="E15" s="17"/>
      <c r="F15" s="19"/>
      <c r="G15" s="23"/>
      <c r="I15" s="239"/>
      <c r="J15" s="240"/>
      <c r="K15" s="240"/>
      <c r="L15" s="241"/>
    </row>
    <row r="16" spans="1:7" ht="26.25" customHeight="1" thickBot="1">
      <c r="A16" s="2">
        <v>10</v>
      </c>
      <c r="B16" s="12" t="str">
        <f>'Celková tabulka'!B15</f>
        <v>Korhoňová Tereza</v>
      </c>
      <c r="C16" s="17">
        <v>11.91</v>
      </c>
      <c r="D16" s="18">
        <v>12.25</v>
      </c>
      <c r="E16" s="17">
        <v>12.79</v>
      </c>
      <c r="F16" s="19">
        <v>12.61</v>
      </c>
      <c r="G16" s="23">
        <v>20</v>
      </c>
    </row>
    <row r="17" spans="1:12" ht="26.25" customHeight="1">
      <c r="A17" s="2">
        <v>11</v>
      </c>
      <c r="B17" s="12" t="str">
        <f>'Celková tabulka'!B16</f>
        <v>Kožuškaničová Natálie</v>
      </c>
      <c r="C17" s="17">
        <v>7.03</v>
      </c>
      <c r="D17" s="18"/>
      <c r="E17" s="17"/>
      <c r="F17" s="19"/>
      <c r="G17" s="23"/>
      <c r="I17" s="233" t="s">
        <v>112</v>
      </c>
      <c r="J17" s="234"/>
      <c r="K17" s="234"/>
      <c r="L17" s="235"/>
    </row>
    <row r="18" spans="1:12" ht="26.25" customHeight="1">
      <c r="A18" s="2">
        <v>12</v>
      </c>
      <c r="B18" s="12" t="str">
        <f>'Celková tabulka'!B17</f>
        <v>Kubíčková Eva</v>
      </c>
      <c r="C18" s="17">
        <v>9.9</v>
      </c>
      <c r="D18" s="18">
        <v>9.66</v>
      </c>
      <c r="E18" s="17">
        <v>10.67</v>
      </c>
      <c r="F18" s="19">
        <v>10.26</v>
      </c>
      <c r="G18" s="23">
        <v>16</v>
      </c>
      <c r="I18" s="236"/>
      <c r="J18" s="237"/>
      <c r="K18" s="237"/>
      <c r="L18" s="238"/>
    </row>
    <row r="19" spans="1:12" ht="26.25" customHeight="1">
      <c r="A19" s="2">
        <v>13</v>
      </c>
      <c r="B19" s="12" t="str">
        <f>'Celková tabulka'!B18</f>
        <v>Lawson Samuel</v>
      </c>
      <c r="C19" s="17">
        <v>10.6</v>
      </c>
      <c r="D19" s="18">
        <v>11.02</v>
      </c>
      <c r="E19" s="17">
        <v>20.12</v>
      </c>
      <c r="F19" s="19"/>
      <c r="G19" s="23">
        <v>20</v>
      </c>
      <c r="I19" s="236"/>
      <c r="J19" s="237"/>
      <c r="K19" s="237"/>
      <c r="L19" s="238"/>
    </row>
    <row r="20" spans="1:12" ht="26.25" customHeight="1" thickBot="1">
      <c r="A20" s="2">
        <v>14</v>
      </c>
      <c r="B20" s="12" t="str">
        <f>'Celková tabulka'!B19</f>
        <v>Lenhart Ondřej</v>
      </c>
      <c r="C20" s="17">
        <v>9.78</v>
      </c>
      <c r="D20" s="18">
        <v>9.62</v>
      </c>
      <c r="E20" s="17">
        <v>15.75</v>
      </c>
      <c r="F20" s="19">
        <v>12.28</v>
      </c>
      <c r="G20" s="23">
        <v>7</v>
      </c>
      <c r="I20" s="239"/>
      <c r="J20" s="240"/>
      <c r="K20" s="240"/>
      <c r="L20" s="241"/>
    </row>
    <row r="21" spans="1:7" ht="26.25" customHeight="1">
      <c r="A21" s="2">
        <v>15</v>
      </c>
      <c r="B21" s="12" t="str">
        <f>'Celková tabulka'!B20</f>
        <v>Lochman Benedikt František</v>
      </c>
      <c r="C21" s="17"/>
      <c r="D21" s="18"/>
      <c r="E21" s="17"/>
      <c r="F21" s="19"/>
      <c r="G21" s="23"/>
    </row>
    <row r="22" spans="1:7" ht="26.25" customHeight="1">
      <c r="A22" s="2">
        <v>16</v>
      </c>
      <c r="B22" s="12" t="str">
        <f>'Celková tabulka'!B21</f>
        <v>Matušík Daniel</v>
      </c>
      <c r="C22" s="17"/>
      <c r="D22" s="18"/>
      <c r="E22" s="17"/>
      <c r="F22" s="19"/>
      <c r="G22" s="23"/>
    </row>
    <row r="23" spans="1:7" ht="26.25" customHeight="1">
      <c r="A23" s="2">
        <v>17</v>
      </c>
      <c r="B23" s="12" t="str">
        <f>'Celková tabulka'!B22</f>
        <v>Mičunková Lucie</v>
      </c>
      <c r="C23" s="17">
        <v>7.5</v>
      </c>
      <c r="D23" s="18">
        <v>7.52</v>
      </c>
      <c r="E23" s="17">
        <v>6.05</v>
      </c>
      <c r="F23" s="19">
        <v>5.82</v>
      </c>
      <c r="G23" s="23">
        <v>2</v>
      </c>
    </row>
    <row r="24" spans="1:7" ht="26.25" customHeight="1">
      <c r="A24" s="2">
        <v>18</v>
      </c>
      <c r="B24" s="12" t="str">
        <f>'Celková tabulka'!B23</f>
        <v>Morbitzerová Karolína</v>
      </c>
      <c r="C24" s="17">
        <v>12.25</v>
      </c>
      <c r="D24" s="18">
        <v>12.65</v>
      </c>
      <c r="E24" s="17">
        <v>13.7</v>
      </c>
      <c r="F24" s="19">
        <v>12.39</v>
      </c>
      <c r="G24" s="23">
        <v>13</v>
      </c>
    </row>
    <row r="25" spans="1:7" ht="26.25" customHeight="1">
      <c r="A25" s="2">
        <v>19</v>
      </c>
      <c r="B25" s="12" t="str">
        <f>'Celková tabulka'!B24</f>
        <v>Pospíšil Jonáš</v>
      </c>
      <c r="C25" s="17">
        <v>11.42</v>
      </c>
      <c r="D25" s="18">
        <v>12.02</v>
      </c>
      <c r="E25" s="17">
        <v>14.75</v>
      </c>
      <c r="F25" s="19">
        <v>14.84</v>
      </c>
      <c r="G25" s="23">
        <v>17</v>
      </c>
    </row>
    <row r="26" spans="1:7" ht="26.25" customHeight="1">
      <c r="A26" s="2">
        <v>20</v>
      </c>
      <c r="B26" s="12" t="str">
        <f>'Celková tabulka'!B25</f>
        <v>Pospíšil Kryštof</v>
      </c>
      <c r="C26" s="17">
        <v>10.36</v>
      </c>
      <c r="D26" s="18">
        <v>10.64</v>
      </c>
      <c r="E26" s="17">
        <v>14.15</v>
      </c>
      <c r="F26" s="19">
        <v>13.38</v>
      </c>
      <c r="G26" s="23">
        <v>9</v>
      </c>
    </row>
    <row r="27" spans="1:7" ht="26.25" customHeight="1">
      <c r="A27" s="2">
        <v>21</v>
      </c>
      <c r="B27" s="12" t="str">
        <f>'Celková tabulka'!B26</f>
        <v>Přidal Tomáš</v>
      </c>
      <c r="C27" s="17"/>
      <c r="D27" s="18"/>
      <c r="E27" s="17"/>
      <c r="F27" s="19"/>
      <c r="G27" s="23"/>
    </row>
    <row r="28" spans="1:7" ht="26.25" customHeight="1">
      <c r="A28" s="2">
        <v>22</v>
      </c>
      <c r="B28" s="12" t="str">
        <f>'Celková tabulka'!B27</f>
        <v>Ristovský Jan</v>
      </c>
      <c r="C28" s="17"/>
      <c r="D28" s="18"/>
      <c r="E28" s="17"/>
      <c r="F28" s="19"/>
      <c r="G28" s="23"/>
    </row>
    <row r="29" spans="1:7" ht="26.25" customHeight="1">
      <c r="A29" s="2">
        <v>23</v>
      </c>
      <c r="B29" s="12" t="str">
        <f>'Celková tabulka'!B28</f>
        <v>Skřeček David</v>
      </c>
      <c r="C29" s="17">
        <v>10.98</v>
      </c>
      <c r="D29" s="18">
        <v>10.74</v>
      </c>
      <c r="E29" s="17">
        <v>13.82</v>
      </c>
      <c r="F29" s="19">
        <v>12.75</v>
      </c>
      <c r="G29" s="23">
        <v>10</v>
      </c>
    </row>
    <row r="30" spans="1:7" ht="26.25" customHeight="1">
      <c r="A30" s="2">
        <v>24</v>
      </c>
      <c r="B30" s="12" t="str">
        <f>'Celková tabulka'!B29</f>
        <v>Šalman Jan</v>
      </c>
      <c r="C30" s="17">
        <v>9.45</v>
      </c>
      <c r="D30" s="18">
        <v>9.56</v>
      </c>
      <c r="E30" s="17">
        <v>15.36</v>
      </c>
      <c r="F30" s="19">
        <v>15.14</v>
      </c>
      <c r="G30" s="23">
        <v>11</v>
      </c>
    </row>
    <row r="31" spans="1:7" ht="26.25" customHeight="1">
      <c r="A31" s="2">
        <v>25</v>
      </c>
      <c r="B31" s="30" t="str">
        <f>'Celková tabulka'!B30</f>
        <v>Urbášková Elena</v>
      </c>
      <c r="C31" s="17">
        <v>8.85</v>
      </c>
      <c r="D31" s="19">
        <v>8.73</v>
      </c>
      <c r="E31" s="17">
        <v>10.06</v>
      </c>
      <c r="F31" s="19">
        <v>9.27</v>
      </c>
      <c r="G31" s="23">
        <v>10</v>
      </c>
    </row>
    <row r="32" spans="1:7" ht="26.25" customHeight="1">
      <c r="A32" s="2">
        <v>26</v>
      </c>
      <c r="B32" s="30" t="str">
        <f>'Celková tabulka'!B31</f>
        <v>Vajda Lukáš</v>
      </c>
      <c r="C32" s="17"/>
      <c r="D32" s="19"/>
      <c r="E32" s="17"/>
      <c r="F32" s="19"/>
      <c r="G32" s="23"/>
    </row>
    <row r="33" spans="1:7" ht="26.25" customHeight="1">
      <c r="A33" s="2">
        <v>27</v>
      </c>
      <c r="B33" s="30" t="str">
        <f>'Celková tabulka'!B32</f>
        <v>Vandrovec Václav</v>
      </c>
      <c r="C33" s="17">
        <v>8.04</v>
      </c>
      <c r="D33" s="19">
        <v>8.1</v>
      </c>
      <c r="E33" s="17">
        <v>9</v>
      </c>
      <c r="F33" s="19">
        <v>8.75</v>
      </c>
      <c r="G33" s="23">
        <v>15</v>
      </c>
    </row>
    <row r="34" spans="1:7" ht="26.25" customHeight="1">
      <c r="A34" s="2">
        <v>28</v>
      </c>
      <c r="B34" s="30" t="str">
        <f>'Celková tabulka'!B33</f>
        <v>Samuel Filip</v>
      </c>
      <c r="C34" s="17">
        <v>11.16</v>
      </c>
      <c r="D34" s="19">
        <v>11.29</v>
      </c>
      <c r="E34" s="17">
        <v>15.68</v>
      </c>
      <c r="F34" s="19">
        <v>14.9</v>
      </c>
      <c r="G34" s="23"/>
    </row>
    <row r="35" spans="1:7" ht="26.25" customHeight="1">
      <c r="A35" s="2">
        <v>29</v>
      </c>
      <c r="B35" s="30">
        <f>'Celková tabulka'!B34</f>
        <v>0</v>
      </c>
      <c r="C35" s="17"/>
      <c r="D35" s="19"/>
      <c r="E35" s="17"/>
      <c r="F35" s="19"/>
      <c r="G35" s="23"/>
    </row>
    <row r="36" spans="1:7" ht="26.25" customHeight="1">
      <c r="A36" s="2">
        <v>30</v>
      </c>
      <c r="B36" s="30">
        <f>'Celková tabulka'!B35</f>
        <v>0</v>
      </c>
      <c r="C36" s="17"/>
      <c r="D36" s="19"/>
      <c r="E36" s="17"/>
      <c r="F36" s="19"/>
      <c r="G36" s="23"/>
    </row>
    <row r="37" spans="1:7" ht="26.25" customHeight="1">
      <c r="A37" s="2">
        <v>31</v>
      </c>
      <c r="B37" s="30">
        <f>'Celková tabulka'!B36</f>
        <v>0</v>
      </c>
      <c r="C37" s="17"/>
      <c r="D37" s="19"/>
      <c r="E37" s="17"/>
      <c r="F37" s="19"/>
      <c r="G37" s="23"/>
    </row>
    <row r="38" spans="1:7" ht="26.25" customHeight="1">
      <c r="A38" s="2">
        <v>32</v>
      </c>
      <c r="B38" s="30">
        <f>'Celková tabulka'!B37</f>
        <v>0</v>
      </c>
      <c r="C38" s="17"/>
      <c r="D38" s="19"/>
      <c r="E38" s="17"/>
      <c r="F38" s="19"/>
      <c r="G38" s="23"/>
    </row>
    <row r="39" spans="1:7" ht="26.25" customHeight="1">
      <c r="A39" s="2">
        <v>33</v>
      </c>
      <c r="B39" s="30">
        <f>'Celková tabulka'!B38</f>
        <v>0</v>
      </c>
      <c r="C39" s="17"/>
      <c r="D39" s="19"/>
      <c r="E39" s="17"/>
      <c r="F39" s="19"/>
      <c r="G39" s="23"/>
    </row>
    <row r="40" spans="1:7" ht="26.25" customHeight="1">
      <c r="A40" s="2">
        <v>34</v>
      </c>
      <c r="B40" s="30">
        <f>'Celková tabulka'!B39</f>
        <v>0</v>
      </c>
      <c r="C40" s="17"/>
      <c r="D40" s="19"/>
      <c r="E40" s="17"/>
      <c r="F40" s="19"/>
      <c r="G40" s="23"/>
    </row>
    <row r="41" spans="1:7" ht="26.25" customHeight="1">
      <c r="A41" s="2">
        <v>35</v>
      </c>
      <c r="B41" s="30">
        <f>'Celková tabulka'!B40</f>
        <v>0</v>
      </c>
      <c r="C41" s="17"/>
      <c r="D41" s="19"/>
      <c r="E41" s="17"/>
      <c r="F41" s="19"/>
      <c r="G41" s="23"/>
    </row>
    <row r="42" spans="1:7" ht="26.25" customHeight="1">
      <c r="A42" s="2">
        <v>36</v>
      </c>
      <c r="B42" s="30">
        <f>'Celková tabulka'!B41</f>
        <v>0</v>
      </c>
      <c r="C42" s="17"/>
      <c r="D42" s="19"/>
      <c r="E42" s="17"/>
      <c r="F42" s="19"/>
      <c r="G42" s="23"/>
    </row>
    <row r="43" spans="1:7" ht="26.25" customHeight="1">
      <c r="A43" s="2">
        <v>37</v>
      </c>
      <c r="B43" s="30">
        <f>'Celková tabulka'!B42</f>
        <v>0</v>
      </c>
      <c r="C43" s="17"/>
      <c r="D43" s="19"/>
      <c r="E43" s="17"/>
      <c r="F43" s="19"/>
      <c r="G43" s="23"/>
    </row>
    <row r="44" spans="1:7" ht="26.25" customHeight="1">
      <c r="A44" s="2">
        <v>38</v>
      </c>
      <c r="B44" s="30">
        <f>'Celková tabulka'!B43</f>
        <v>0</v>
      </c>
      <c r="C44" s="17"/>
      <c r="D44" s="19"/>
      <c r="E44" s="17"/>
      <c r="F44" s="19"/>
      <c r="G44" s="23"/>
    </row>
    <row r="45" spans="1:7" ht="26.25" customHeight="1">
      <c r="A45" s="2">
        <v>39</v>
      </c>
      <c r="B45" s="30">
        <f>'Celková tabulka'!B44</f>
        <v>0</v>
      </c>
      <c r="C45" s="17"/>
      <c r="D45" s="19"/>
      <c r="E45" s="17"/>
      <c r="F45" s="19"/>
      <c r="G45" s="23"/>
    </row>
    <row r="46" spans="1:7" ht="26.25" customHeight="1">
      <c r="A46" s="2">
        <v>40</v>
      </c>
      <c r="B46" s="30">
        <f>'Celková tabulka'!B45</f>
        <v>0</v>
      </c>
      <c r="C46" s="17"/>
      <c r="D46" s="19"/>
      <c r="E46" s="17"/>
      <c r="F46" s="19"/>
      <c r="G46" s="23"/>
    </row>
    <row r="47" spans="1:7" ht="26.25" customHeight="1">
      <c r="A47" s="2">
        <v>41</v>
      </c>
      <c r="B47" s="30">
        <f>'Celková tabulka'!B46</f>
        <v>0</v>
      </c>
      <c r="C47" s="17"/>
      <c r="D47" s="19"/>
      <c r="E47" s="17"/>
      <c r="F47" s="19"/>
      <c r="G47" s="23"/>
    </row>
    <row r="48" spans="1:7" ht="26.25" customHeight="1">
      <c r="A48" s="2">
        <v>42</v>
      </c>
      <c r="B48" s="30">
        <f>'Celková tabulka'!B47</f>
        <v>0</v>
      </c>
      <c r="C48" s="17"/>
      <c r="D48" s="19"/>
      <c r="E48" s="17"/>
      <c r="F48" s="19"/>
      <c r="G48" s="23"/>
    </row>
    <row r="49" spans="1:7" ht="26.25" customHeight="1">
      <c r="A49" s="2">
        <v>43</v>
      </c>
      <c r="B49" s="30">
        <f>'Celková tabulka'!B48</f>
        <v>0</v>
      </c>
      <c r="C49" s="17"/>
      <c r="D49" s="19"/>
      <c r="E49" s="17"/>
      <c r="F49" s="19"/>
      <c r="G49" s="23"/>
    </row>
    <row r="50" spans="1:7" ht="26.25" customHeight="1">
      <c r="A50" s="2">
        <v>44</v>
      </c>
      <c r="B50" s="30">
        <f>'Celková tabulka'!B49</f>
        <v>0</v>
      </c>
      <c r="C50" s="17"/>
      <c r="D50" s="19"/>
      <c r="E50" s="17"/>
      <c r="F50" s="19"/>
      <c r="G50" s="23"/>
    </row>
    <row r="51" spans="1:7" ht="26.25" customHeight="1">
      <c r="A51" s="2">
        <v>45</v>
      </c>
      <c r="B51" s="30">
        <f>'Celková tabulka'!B50</f>
        <v>0</v>
      </c>
      <c r="C51" s="17"/>
      <c r="D51" s="19"/>
      <c r="E51" s="17"/>
      <c r="F51" s="19"/>
      <c r="G51" s="23"/>
    </row>
    <row r="52" spans="1:7" ht="26.25" customHeight="1">
      <c r="A52" s="2">
        <v>46</v>
      </c>
      <c r="B52" s="30">
        <f>'Celková tabulka'!B51</f>
        <v>0</v>
      </c>
      <c r="C52" s="17"/>
      <c r="D52" s="19"/>
      <c r="E52" s="17"/>
      <c r="F52" s="19"/>
      <c r="G52" s="23"/>
    </row>
    <row r="53" spans="1:7" ht="26.25" customHeight="1">
      <c r="A53" s="2">
        <v>47</v>
      </c>
      <c r="B53" s="30">
        <f>'Celková tabulka'!B52</f>
        <v>0</v>
      </c>
      <c r="C53" s="17"/>
      <c r="D53" s="19"/>
      <c r="E53" s="17"/>
      <c r="F53" s="19"/>
      <c r="G53" s="23"/>
    </row>
    <row r="54" spans="1:7" ht="26.25" customHeight="1">
      <c r="A54" s="2">
        <v>48</v>
      </c>
      <c r="B54" s="30">
        <f>'Celková tabulka'!B53</f>
        <v>0</v>
      </c>
      <c r="C54" s="17"/>
      <c r="D54" s="19"/>
      <c r="E54" s="17"/>
      <c r="F54" s="19"/>
      <c r="G54" s="23"/>
    </row>
    <row r="55" spans="1:7" ht="26.25" customHeight="1">
      <c r="A55" s="2">
        <v>49</v>
      </c>
      <c r="B55" s="30">
        <f>'Celková tabulka'!B54</f>
        <v>0</v>
      </c>
      <c r="C55" s="17"/>
      <c r="D55" s="19"/>
      <c r="E55" s="17"/>
      <c r="F55" s="19"/>
      <c r="G55" s="23"/>
    </row>
    <row r="56" spans="1:7" ht="26.25" customHeight="1" thickBot="1">
      <c r="A56" s="2">
        <v>50</v>
      </c>
      <c r="B56" s="31">
        <f>'Celková tabulka'!B55</f>
        <v>0</v>
      </c>
      <c r="C56" s="32"/>
      <c r="D56" s="34"/>
      <c r="E56" s="32"/>
      <c r="F56" s="34"/>
      <c r="G56" s="24"/>
    </row>
    <row r="57" spans="1:7" ht="25.5" customHeight="1" thickBot="1">
      <c r="A57" s="2">
        <v>51</v>
      </c>
      <c r="B57" s="31">
        <f>'Celková tabulka'!B56</f>
        <v>0</v>
      </c>
      <c r="C57" s="32"/>
      <c r="D57" s="34"/>
      <c r="E57" s="32"/>
      <c r="F57" s="34"/>
      <c r="G57" s="24"/>
    </row>
    <row r="58" spans="1:7" ht="25.5" customHeight="1" thickBot="1">
      <c r="A58" s="2">
        <v>52</v>
      </c>
      <c r="B58" s="31">
        <f>'Celková tabulka'!B57</f>
        <v>0</v>
      </c>
      <c r="C58" s="32"/>
      <c r="D58" s="34"/>
      <c r="E58" s="32"/>
      <c r="F58" s="34"/>
      <c r="G58" s="24"/>
    </row>
    <row r="59" spans="1:7" ht="25.5" customHeight="1" thickBot="1">
      <c r="A59" s="2">
        <v>53</v>
      </c>
      <c r="B59" s="31">
        <f>'Celková tabulka'!B58</f>
        <v>0</v>
      </c>
      <c r="C59" s="32"/>
      <c r="D59" s="34"/>
      <c r="E59" s="32"/>
      <c r="F59" s="34"/>
      <c r="G59" s="24"/>
    </row>
    <row r="60" spans="1:7" ht="25.5" customHeight="1" thickBot="1">
      <c r="A60" s="2">
        <v>54</v>
      </c>
      <c r="B60" s="31">
        <f>'Celková tabulka'!B59</f>
        <v>0</v>
      </c>
      <c r="C60" s="32"/>
      <c r="D60" s="34"/>
      <c r="E60" s="32"/>
      <c r="F60" s="34"/>
      <c r="G60" s="24"/>
    </row>
    <row r="61" spans="1:7" ht="25.5" customHeight="1" thickBot="1">
      <c r="A61" s="2">
        <v>55</v>
      </c>
      <c r="B61" s="31">
        <f>'Celková tabulka'!B60</f>
        <v>0</v>
      </c>
      <c r="C61" s="32"/>
      <c r="D61" s="34"/>
      <c r="E61" s="32"/>
      <c r="F61" s="34"/>
      <c r="G61" s="24"/>
    </row>
    <row r="62" spans="1:7" ht="25.5" customHeight="1" thickBot="1">
      <c r="A62" s="2">
        <v>56</v>
      </c>
      <c r="B62" s="31">
        <f>'Celková tabulka'!B61</f>
        <v>0</v>
      </c>
      <c r="C62" s="32"/>
      <c r="D62" s="34"/>
      <c r="E62" s="32"/>
      <c r="F62" s="34"/>
      <c r="G62" s="24"/>
    </row>
    <row r="63" spans="1:7" ht="25.5" customHeight="1" thickBot="1">
      <c r="A63" s="2">
        <v>57</v>
      </c>
      <c r="B63" s="31">
        <f>'Celková tabulka'!B62</f>
        <v>0</v>
      </c>
      <c r="C63" s="32"/>
      <c r="D63" s="34"/>
      <c r="E63" s="32"/>
      <c r="F63" s="34"/>
      <c r="G63" s="24"/>
    </row>
    <row r="64" spans="1:7" ht="25.5" customHeight="1" thickBot="1">
      <c r="A64" s="2">
        <v>58</v>
      </c>
      <c r="B64" s="31">
        <f>'Celková tabulka'!B63</f>
        <v>0</v>
      </c>
      <c r="C64" s="32"/>
      <c r="D64" s="34"/>
      <c r="E64" s="32"/>
      <c r="F64" s="34"/>
      <c r="G64" s="24"/>
    </row>
    <row r="65" spans="1:7" ht="25.5" customHeight="1" thickBot="1">
      <c r="A65" s="2">
        <v>59</v>
      </c>
      <c r="B65" s="31">
        <f>'Celková tabulka'!B64</f>
        <v>0</v>
      </c>
      <c r="C65" s="32"/>
      <c r="D65" s="34"/>
      <c r="E65" s="32"/>
      <c r="F65" s="34"/>
      <c r="G65" s="24"/>
    </row>
    <row r="66" spans="1:7" ht="25.5" customHeight="1" thickBot="1">
      <c r="A66" s="2">
        <v>60</v>
      </c>
      <c r="B66" s="31">
        <f>'Celková tabulka'!B65</f>
        <v>0</v>
      </c>
      <c r="C66" s="32"/>
      <c r="D66" s="34"/>
      <c r="E66" s="32"/>
      <c r="F66" s="34"/>
      <c r="G66" s="24"/>
    </row>
    <row r="67" spans="1:7" ht="25.5" customHeight="1" thickBot="1">
      <c r="A67" s="2">
        <v>61</v>
      </c>
      <c r="B67" s="31">
        <f>'Celková tabulka'!B66</f>
        <v>0</v>
      </c>
      <c r="C67" s="32"/>
      <c r="D67" s="34"/>
      <c r="E67" s="32"/>
      <c r="F67" s="34"/>
      <c r="G67" s="24"/>
    </row>
    <row r="68" spans="1:7" ht="25.5" customHeight="1" thickBot="1">
      <c r="A68" s="2">
        <v>62</v>
      </c>
      <c r="B68" s="31">
        <f>'Celková tabulka'!B67</f>
        <v>0</v>
      </c>
      <c r="C68" s="32"/>
      <c r="D68" s="34"/>
      <c r="E68" s="32"/>
      <c r="F68" s="34"/>
      <c r="G68" s="24"/>
    </row>
    <row r="69" spans="1:7" ht="25.5" customHeight="1" thickBot="1">
      <c r="A69" s="2">
        <v>63</v>
      </c>
      <c r="B69" s="31">
        <f>'Celková tabulka'!B68</f>
        <v>0</v>
      </c>
      <c r="C69" s="32"/>
      <c r="D69" s="34"/>
      <c r="E69" s="32"/>
      <c r="F69" s="34"/>
      <c r="G69" s="24"/>
    </row>
    <row r="70" spans="1:7" ht="25.5" customHeight="1" thickBot="1">
      <c r="A70" s="2">
        <v>64</v>
      </c>
      <c r="B70" s="31">
        <f>'Celková tabulka'!B69</f>
        <v>0</v>
      </c>
      <c r="C70" s="32"/>
      <c r="D70" s="34"/>
      <c r="E70" s="32"/>
      <c r="F70" s="34"/>
      <c r="G70" s="24"/>
    </row>
    <row r="71" spans="1:7" ht="25.5" customHeight="1" thickBot="1">
      <c r="A71" s="2">
        <v>65</v>
      </c>
      <c r="B71" s="31">
        <f>'Celková tabulka'!B70</f>
        <v>0</v>
      </c>
      <c r="C71" s="32"/>
      <c r="D71" s="34"/>
      <c r="E71" s="32"/>
      <c r="F71" s="34"/>
      <c r="G71" s="24"/>
    </row>
    <row r="72" spans="1:7" ht="25.5" customHeight="1" thickBot="1">
      <c r="A72" s="2">
        <v>66</v>
      </c>
      <c r="B72" s="31">
        <f>'Celková tabulka'!B71</f>
        <v>0</v>
      </c>
      <c r="C72" s="32"/>
      <c r="D72" s="34"/>
      <c r="E72" s="32"/>
      <c r="F72" s="34"/>
      <c r="G72" s="24"/>
    </row>
    <row r="73" spans="1:7" ht="25.5" customHeight="1" thickBot="1">
      <c r="A73" s="2">
        <v>67</v>
      </c>
      <c r="B73" s="31">
        <f>'Celková tabulka'!B72</f>
        <v>0</v>
      </c>
      <c r="C73" s="32"/>
      <c r="D73" s="34"/>
      <c r="E73" s="32"/>
      <c r="F73" s="34"/>
      <c r="G73" s="24"/>
    </row>
    <row r="74" spans="1:7" ht="25.5" customHeight="1" thickBot="1">
      <c r="A74" s="2">
        <v>68</v>
      </c>
      <c r="B74" s="31">
        <f>'Celková tabulka'!B73</f>
        <v>0</v>
      </c>
      <c r="C74" s="32"/>
      <c r="D74" s="34"/>
      <c r="E74" s="32"/>
      <c r="F74" s="34"/>
      <c r="G74" s="24"/>
    </row>
    <row r="75" spans="1:7" ht="25.5" customHeight="1" thickBot="1">
      <c r="A75" s="2">
        <v>69</v>
      </c>
      <c r="B75" s="31">
        <f>'Celková tabulka'!B74</f>
        <v>0</v>
      </c>
      <c r="C75" s="32"/>
      <c r="D75" s="34"/>
      <c r="E75" s="32"/>
      <c r="F75" s="34"/>
      <c r="G75" s="24"/>
    </row>
    <row r="76" spans="1:7" ht="25.5" customHeight="1" thickBot="1">
      <c r="A76" s="2">
        <v>70</v>
      </c>
      <c r="B76" s="31">
        <f>'Celková tabulka'!B75</f>
        <v>0</v>
      </c>
      <c r="C76" s="32"/>
      <c r="D76" s="34"/>
      <c r="E76" s="32"/>
      <c r="F76" s="34"/>
      <c r="G76" s="24"/>
    </row>
    <row r="77" spans="1:7" ht="25.5" customHeight="1" thickBot="1">
      <c r="A77" s="2">
        <v>71</v>
      </c>
      <c r="B77" s="31">
        <f>'Celková tabulka'!B76</f>
        <v>0</v>
      </c>
      <c r="C77" s="32"/>
      <c r="D77" s="34"/>
      <c r="E77" s="32"/>
      <c r="F77" s="34"/>
      <c r="G77" s="24"/>
    </row>
    <row r="78" spans="1:7" ht="25.5" customHeight="1" thickBot="1">
      <c r="A78" s="2">
        <v>72</v>
      </c>
      <c r="B78" s="31">
        <f>'Celková tabulka'!B77</f>
        <v>0</v>
      </c>
      <c r="C78" s="32"/>
      <c r="D78" s="34"/>
      <c r="E78" s="32"/>
      <c r="F78" s="34"/>
      <c r="G78" s="24"/>
    </row>
    <row r="79" spans="1:7" ht="25.5" customHeight="1" thickBot="1">
      <c r="A79" s="2">
        <v>73</v>
      </c>
      <c r="B79" s="31">
        <f>'Celková tabulka'!B78</f>
        <v>0</v>
      </c>
      <c r="C79" s="32"/>
      <c r="D79" s="34"/>
      <c r="E79" s="32"/>
      <c r="F79" s="34"/>
      <c r="G79" s="24"/>
    </row>
    <row r="80" spans="1:7" ht="25.5" customHeight="1" thickBot="1">
      <c r="A80" s="2">
        <v>74</v>
      </c>
      <c r="B80" s="31">
        <f>'Celková tabulka'!B79</f>
        <v>0</v>
      </c>
      <c r="C80" s="32"/>
      <c r="D80" s="34"/>
      <c r="E80" s="32"/>
      <c r="F80" s="34"/>
      <c r="G80" s="24"/>
    </row>
    <row r="81" spans="1:7" ht="25.5" customHeight="1" thickBot="1">
      <c r="A81" s="2">
        <v>75</v>
      </c>
      <c r="B81" s="31">
        <f>'Celková tabulka'!B80</f>
        <v>0</v>
      </c>
      <c r="C81" s="32"/>
      <c r="D81" s="34"/>
      <c r="E81" s="32"/>
      <c r="F81" s="34"/>
      <c r="G81" s="24"/>
    </row>
    <row r="82" spans="1:7" ht="25.5" customHeight="1" thickBot="1">
      <c r="A82" s="2">
        <v>76</v>
      </c>
      <c r="B82" s="31">
        <f>'Celková tabulka'!B81</f>
        <v>0</v>
      </c>
      <c r="C82" s="32"/>
      <c r="D82" s="34"/>
      <c r="E82" s="32"/>
      <c r="F82" s="34"/>
      <c r="G82" s="24"/>
    </row>
    <row r="83" spans="1:7" ht="25.5" customHeight="1" thickBot="1">
      <c r="A83" s="2">
        <v>77</v>
      </c>
      <c r="B83" s="31">
        <f>'Celková tabulka'!B82</f>
        <v>0</v>
      </c>
      <c r="C83" s="32"/>
      <c r="D83" s="34"/>
      <c r="E83" s="32"/>
      <c r="F83" s="34"/>
      <c r="G83" s="24"/>
    </row>
    <row r="84" spans="1:7" ht="25.5" customHeight="1" thickBot="1">
      <c r="A84" s="2">
        <v>78</v>
      </c>
      <c r="B84" s="31">
        <f>'Celková tabulka'!B83</f>
        <v>0</v>
      </c>
      <c r="C84" s="32"/>
      <c r="D84" s="34"/>
      <c r="E84" s="32"/>
      <c r="F84" s="34"/>
      <c r="G84" s="24"/>
    </row>
    <row r="85" spans="1:7" ht="25.5" customHeight="1" thickBot="1">
      <c r="A85" s="2">
        <v>79</v>
      </c>
      <c r="B85" s="31">
        <f>'Celková tabulka'!B84</f>
        <v>0</v>
      </c>
      <c r="C85" s="32"/>
      <c r="D85" s="34"/>
      <c r="E85" s="32"/>
      <c r="F85" s="34"/>
      <c r="G85" s="24"/>
    </row>
    <row r="86" spans="1:7" ht="25.5" customHeight="1" thickBot="1">
      <c r="A86" s="2">
        <v>80</v>
      </c>
      <c r="B86" s="31">
        <f>'Celková tabulka'!B85</f>
        <v>0</v>
      </c>
      <c r="C86" s="32"/>
      <c r="D86" s="34"/>
      <c r="E86" s="32"/>
      <c r="F86" s="34"/>
      <c r="G86" s="24"/>
    </row>
    <row r="87" spans="1:7" ht="25.5" customHeight="1" thickBot="1">
      <c r="A87" s="2">
        <v>81</v>
      </c>
      <c r="B87" s="31">
        <f>'Celková tabulka'!B86</f>
        <v>0</v>
      </c>
      <c r="C87" s="32"/>
      <c r="D87" s="34"/>
      <c r="E87" s="32"/>
      <c r="F87" s="34"/>
      <c r="G87" s="24"/>
    </row>
    <row r="88" spans="1:7" ht="25.5" customHeight="1" thickBot="1">
      <c r="A88" s="2">
        <v>82</v>
      </c>
      <c r="B88" s="31">
        <f>'Celková tabulka'!B87</f>
        <v>0</v>
      </c>
      <c r="C88" s="32"/>
      <c r="D88" s="34"/>
      <c r="E88" s="32"/>
      <c r="F88" s="34"/>
      <c r="G88" s="24"/>
    </row>
    <row r="89" spans="1:7" ht="25.5" customHeight="1" thickBot="1">
      <c r="A89" s="2">
        <v>83</v>
      </c>
      <c r="B89" s="31">
        <f>'Celková tabulka'!B88</f>
        <v>0</v>
      </c>
      <c r="C89" s="32"/>
      <c r="D89" s="34"/>
      <c r="E89" s="32"/>
      <c r="F89" s="34"/>
      <c r="G89" s="24"/>
    </row>
    <row r="90" spans="1:7" ht="25.5" customHeight="1" thickBot="1">
      <c r="A90" s="2">
        <v>84</v>
      </c>
      <c r="B90" s="31">
        <f>'Celková tabulka'!B89</f>
        <v>0</v>
      </c>
      <c r="C90" s="32"/>
      <c r="D90" s="34"/>
      <c r="E90" s="32"/>
      <c r="F90" s="34"/>
      <c r="G90" s="24"/>
    </row>
    <row r="91" spans="1:7" ht="25.5" customHeight="1" thickBot="1">
      <c r="A91" s="2">
        <v>85</v>
      </c>
      <c r="B91" s="31">
        <f>'Celková tabulka'!B90</f>
        <v>0</v>
      </c>
      <c r="C91" s="32"/>
      <c r="D91" s="34"/>
      <c r="E91" s="32"/>
      <c r="F91" s="34"/>
      <c r="G91" s="24"/>
    </row>
    <row r="92" spans="1:7" ht="25.5" customHeight="1" thickBot="1">
      <c r="A92" s="2">
        <v>86</v>
      </c>
      <c r="B92" s="31">
        <f>'Celková tabulka'!B91</f>
        <v>0</v>
      </c>
      <c r="C92" s="32"/>
      <c r="D92" s="34"/>
      <c r="E92" s="32"/>
      <c r="F92" s="34"/>
      <c r="G92" s="24"/>
    </row>
    <row r="93" spans="1:7" ht="25.5" customHeight="1" thickBot="1">
      <c r="A93" s="2">
        <v>87</v>
      </c>
      <c r="B93" s="31">
        <f>'Celková tabulka'!B92</f>
        <v>0</v>
      </c>
      <c r="C93" s="32"/>
      <c r="D93" s="34"/>
      <c r="E93" s="32"/>
      <c r="F93" s="34"/>
      <c r="G93" s="24"/>
    </row>
    <row r="94" spans="1:7" ht="25.5" customHeight="1" thickBot="1">
      <c r="A94" s="2">
        <v>88</v>
      </c>
      <c r="B94" s="31">
        <f>'Celková tabulka'!B93</f>
        <v>0</v>
      </c>
      <c r="C94" s="32"/>
      <c r="D94" s="34"/>
      <c r="E94" s="32"/>
      <c r="F94" s="34"/>
      <c r="G94" s="24"/>
    </row>
    <row r="95" spans="1:7" ht="25.5" customHeight="1" thickBot="1">
      <c r="A95" s="2">
        <v>89</v>
      </c>
      <c r="B95" s="31">
        <f>'Celková tabulka'!B94</f>
        <v>0</v>
      </c>
      <c r="C95" s="32"/>
      <c r="D95" s="34"/>
      <c r="E95" s="32"/>
      <c r="F95" s="34"/>
      <c r="G95" s="24"/>
    </row>
    <row r="96" spans="1:7" ht="25.5" customHeight="1" thickBot="1">
      <c r="A96" s="2">
        <v>90</v>
      </c>
      <c r="B96" s="31">
        <f>'Celková tabulka'!B95</f>
        <v>0</v>
      </c>
      <c r="C96" s="32"/>
      <c r="D96" s="34"/>
      <c r="E96" s="32"/>
      <c r="F96" s="34"/>
      <c r="G96" s="24"/>
    </row>
    <row r="97" spans="1:7" ht="25.5" customHeight="1" thickBot="1">
      <c r="A97" s="2">
        <v>91</v>
      </c>
      <c r="B97" s="31">
        <f>'Celková tabulka'!B96</f>
        <v>0</v>
      </c>
      <c r="C97" s="32"/>
      <c r="D97" s="34"/>
      <c r="E97" s="32"/>
      <c r="F97" s="34"/>
      <c r="G97" s="24"/>
    </row>
    <row r="98" spans="1:7" ht="25.5" customHeight="1" thickBot="1">
      <c r="A98" s="2">
        <v>92</v>
      </c>
      <c r="B98" s="31">
        <f>'Celková tabulka'!B97</f>
        <v>0</v>
      </c>
      <c r="C98" s="32"/>
      <c r="D98" s="34"/>
      <c r="E98" s="32"/>
      <c r="F98" s="34"/>
      <c r="G98" s="24"/>
    </row>
    <row r="99" spans="1:7" ht="25.5" customHeight="1" thickBot="1">
      <c r="A99" s="2">
        <v>93</v>
      </c>
      <c r="B99" s="31">
        <f>'Celková tabulka'!B98</f>
        <v>0</v>
      </c>
      <c r="C99" s="32"/>
      <c r="D99" s="34"/>
      <c r="E99" s="32"/>
      <c r="F99" s="34"/>
      <c r="G99" s="24"/>
    </row>
    <row r="100" spans="1:7" ht="25.5" customHeight="1" thickBot="1">
      <c r="A100" s="2">
        <v>94</v>
      </c>
      <c r="B100" s="31">
        <f>'Celková tabulka'!B99</f>
        <v>0</v>
      </c>
      <c r="C100" s="32"/>
      <c r="D100" s="34"/>
      <c r="E100" s="32"/>
      <c r="F100" s="34"/>
      <c r="G100" s="24"/>
    </row>
    <row r="101" spans="1:7" ht="25.5" customHeight="1" thickBot="1">
      <c r="A101" s="2">
        <v>95</v>
      </c>
      <c r="B101" s="31">
        <f>'Celková tabulka'!B100</f>
        <v>0</v>
      </c>
      <c r="C101" s="32"/>
      <c r="D101" s="34"/>
      <c r="E101" s="32"/>
      <c r="F101" s="34"/>
      <c r="G101" s="24"/>
    </row>
    <row r="102" spans="1:7" ht="25.5" customHeight="1" thickBot="1">
      <c r="A102" s="2">
        <v>96</v>
      </c>
      <c r="B102" s="31">
        <f>'Celková tabulka'!B101</f>
        <v>0</v>
      </c>
      <c r="C102" s="32"/>
      <c r="D102" s="34"/>
      <c r="E102" s="32"/>
      <c r="F102" s="34"/>
      <c r="G102" s="24"/>
    </row>
    <row r="103" spans="1:7" ht="25.5" customHeight="1" thickBot="1">
      <c r="A103" s="2">
        <v>97</v>
      </c>
      <c r="B103" s="31">
        <f>'Celková tabulka'!B102</f>
        <v>0</v>
      </c>
      <c r="C103" s="32"/>
      <c r="D103" s="34"/>
      <c r="E103" s="32"/>
      <c r="F103" s="34"/>
      <c r="G103" s="24"/>
    </row>
    <row r="104" spans="1:7" ht="25.5" customHeight="1" thickBot="1">
      <c r="A104" s="2">
        <v>98</v>
      </c>
      <c r="B104" s="31">
        <f>'Celková tabulka'!B103</f>
        <v>0</v>
      </c>
      <c r="C104" s="32"/>
      <c r="D104" s="34"/>
      <c r="E104" s="32"/>
      <c r="F104" s="34"/>
      <c r="G104" s="24"/>
    </row>
    <row r="105" spans="1:7" ht="25.5" customHeight="1" thickBot="1">
      <c r="A105" s="2">
        <v>99</v>
      </c>
      <c r="B105" s="31">
        <f>'Celková tabulka'!B104</f>
        <v>0</v>
      </c>
      <c r="C105" s="32"/>
      <c r="D105" s="34"/>
      <c r="E105" s="32"/>
      <c r="F105" s="34"/>
      <c r="G105" s="24"/>
    </row>
    <row r="106" spans="1:7" ht="25.5" customHeight="1" thickBot="1">
      <c r="A106" s="2">
        <v>100</v>
      </c>
      <c r="B106" s="31">
        <f>'Celková tabulka'!B105</f>
        <v>0</v>
      </c>
      <c r="C106" s="32"/>
      <c r="D106" s="34"/>
      <c r="E106" s="32"/>
      <c r="F106" s="34"/>
      <c r="G106" s="24"/>
    </row>
  </sheetData>
  <sheetProtection sheet="1" selectLockedCells="1"/>
  <mergeCells count="12">
    <mergeCell ref="C5:D5"/>
    <mergeCell ref="E4:F4"/>
    <mergeCell ref="I17:L20"/>
    <mergeCell ref="I12:L15"/>
    <mergeCell ref="I2:L6"/>
    <mergeCell ref="I7:L10"/>
    <mergeCell ref="E5:F5"/>
    <mergeCell ref="A3:A6"/>
    <mergeCell ref="B3:B6"/>
    <mergeCell ref="A1:G2"/>
    <mergeCell ref="C3:F3"/>
    <mergeCell ref="C4:D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7">
      <selection activeCell="B29" sqref="B29:B33"/>
    </sheetView>
  </sheetViews>
  <sheetFormatPr defaultColWidth="9.140625" defaultRowHeight="15"/>
  <cols>
    <col min="1" max="1" width="6.140625" style="8" customWidth="1"/>
    <col min="2" max="2" width="25.8515625" style="8" customWidth="1"/>
    <col min="3" max="6" width="15.7109375" style="8" customWidth="1"/>
    <col min="7" max="16384" width="9.140625" style="8" customWidth="1"/>
  </cols>
  <sheetData>
    <row r="1" spans="1:6" ht="14.25">
      <c r="A1" s="194" t="s">
        <v>55</v>
      </c>
      <c r="B1" s="195"/>
      <c r="C1" s="195"/>
      <c r="D1" s="195"/>
      <c r="E1" s="195"/>
      <c r="F1" s="196"/>
    </row>
    <row r="2" spans="1:6" ht="15" thickBot="1">
      <c r="A2" s="197"/>
      <c r="B2" s="198"/>
      <c r="C2" s="198"/>
      <c r="D2" s="198"/>
      <c r="E2" s="198"/>
      <c r="F2" s="199"/>
    </row>
    <row r="3" spans="1:6" ht="15" customHeight="1" thickBot="1">
      <c r="A3" s="205"/>
      <c r="B3" s="202" t="s">
        <v>0</v>
      </c>
      <c r="C3" s="230" t="s">
        <v>10</v>
      </c>
      <c r="D3" s="231"/>
      <c r="E3" s="231"/>
      <c r="F3" s="232"/>
    </row>
    <row r="4" spans="1:6" ht="14.25">
      <c r="A4" s="206"/>
      <c r="B4" s="226"/>
      <c r="C4" s="224" t="s">
        <v>6</v>
      </c>
      <c r="D4" s="225"/>
      <c r="E4" s="224" t="s">
        <v>7</v>
      </c>
      <c r="F4" s="225"/>
    </row>
    <row r="5" spans="1:6" ht="14.25">
      <c r="A5" s="206"/>
      <c r="B5" s="226"/>
      <c r="C5" s="228" t="s">
        <v>51</v>
      </c>
      <c r="D5" s="229"/>
      <c r="E5" s="228" t="s">
        <v>52</v>
      </c>
      <c r="F5" s="229"/>
    </row>
    <row r="6" spans="1:6" ht="15" thickBot="1">
      <c r="A6" s="207"/>
      <c r="B6" s="227"/>
      <c r="C6" s="9" t="s">
        <v>53</v>
      </c>
      <c r="D6" s="10" t="s">
        <v>54</v>
      </c>
      <c r="E6" s="9" t="s">
        <v>53</v>
      </c>
      <c r="F6" s="10" t="s">
        <v>54</v>
      </c>
    </row>
    <row r="7" spans="1:6" ht="26.25" customHeight="1">
      <c r="A7" s="7" t="s">
        <v>24</v>
      </c>
      <c r="B7" s="11" t="str">
        <f>'Celková tabulka'!B6</f>
        <v>Adensam Nicholas Jan</v>
      </c>
      <c r="C7" s="35"/>
      <c r="D7" s="36"/>
      <c r="E7" s="35"/>
      <c r="F7" s="37"/>
    </row>
    <row r="8" spans="1:6" ht="26.25" customHeight="1">
      <c r="A8" s="2" t="s">
        <v>25</v>
      </c>
      <c r="B8" s="12" t="str">
        <f>'Celková tabulka'!B7</f>
        <v>Dobeš Vojtěch</v>
      </c>
      <c r="C8" s="39"/>
      <c r="D8" s="40"/>
      <c r="E8" s="39"/>
      <c r="F8" s="41"/>
    </row>
    <row r="9" spans="1:6" ht="26.25" customHeight="1">
      <c r="A9" s="2" t="s">
        <v>26</v>
      </c>
      <c r="B9" s="12" t="str">
        <f>'Celková tabulka'!B8</f>
        <v>Dohnal Adam</v>
      </c>
      <c r="C9" s="39"/>
      <c r="D9" s="40"/>
      <c r="E9" s="39"/>
      <c r="F9" s="41"/>
    </row>
    <row r="10" spans="1:6" ht="26.25" customHeight="1">
      <c r="A10" s="2" t="s">
        <v>27</v>
      </c>
      <c r="B10" s="12" t="str">
        <f>'Celková tabulka'!B9</f>
        <v>Grégr Jakub</v>
      </c>
      <c r="C10" s="39"/>
      <c r="D10" s="40"/>
      <c r="E10" s="39"/>
      <c r="F10" s="41"/>
    </row>
    <row r="11" spans="1:6" ht="26.25" customHeight="1">
      <c r="A11" s="2" t="s">
        <v>28</v>
      </c>
      <c r="B11" s="12" t="str">
        <f>'Celková tabulka'!B10</f>
        <v>Héža Jakub</v>
      </c>
      <c r="C11" s="39"/>
      <c r="D11" s="40"/>
      <c r="E11" s="39"/>
      <c r="F11" s="41"/>
    </row>
    <row r="12" spans="1:6" ht="26.25" customHeight="1">
      <c r="A12" s="2" t="s">
        <v>29</v>
      </c>
      <c r="B12" s="12" t="str">
        <f>'Celková tabulka'!B11</f>
        <v>Héžová Barbora</v>
      </c>
      <c r="C12" s="39"/>
      <c r="D12" s="40"/>
      <c r="E12" s="39"/>
      <c r="F12" s="41"/>
    </row>
    <row r="13" spans="1:6" ht="26.25" customHeight="1">
      <c r="A13" s="2" t="s">
        <v>30</v>
      </c>
      <c r="B13" s="12" t="str">
        <f>'Celková tabulka'!B12</f>
        <v>Horák Vojtěch</v>
      </c>
      <c r="C13" s="39"/>
      <c r="D13" s="40"/>
      <c r="E13" s="39"/>
      <c r="F13" s="41"/>
    </row>
    <row r="14" spans="1:6" ht="26.25" customHeight="1">
      <c r="A14" s="2" t="s">
        <v>31</v>
      </c>
      <c r="B14" s="12" t="str">
        <f>'Celková tabulka'!B13</f>
        <v>Hroch Michal</v>
      </c>
      <c r="C14" s="39"/>
      <c r="D14" s="40"/>
      <c r="E14" s="39"/>
      <c r="F14" s="41"/>
    </row>
    <row r="15" spans="1:6" ht="26.25" customHeight="1">
      <c r="A15" s="2" t="s">
        <v>32</v>
      </c>
      <c r="B15" s="12" t="str">
        <f>'Celková tabulka'!B14</f>
        <v>Kolomazník Jonáš</v>
      </c>
      <c r="C15" s="39"/>
      <c r="D15" s="40"/>
      <c r="E15" s="39"/>
      <c r="F15" s="41"/>
    </row>
    <row r="16" spans="1:6" ht="26.25" customHeight="1">
      <c r="A16" s="2" t="s">
        <v>33</v>
      </c>
      <c r="B16" s="12" t="str">
        <f>'Celková tabulka'!B15</f>
        <v>Korhoňová Tereza</v>
      </c>
      <c r="C16" s="39"/>
      <c r="D16" s="40"/>
      <c r="E16" s="39"/>
      <c r="F16" s="41"/>
    </row>
    <row r="17" spans="1:6" ht="26.25" customHeight="1">
      <c r="A17" s="2" t="s">
        <v>34</v>
      </c>
      <c r="B17" s="12" t="str">
        <f>'Celková tabulka'!B16</f>
        <v>Kožuškaničová Natálie</v>
      </c>
      <c r="C17" s="39"/>
      <c r="D17" s="40"/>
      <c r="E17" s="39"/>
      <c r="F17" s="41"/>
    </row>
    <row r="18" spans="1:6" ht="26.25" customHeight="1">
      <c r="A18" s="2" t="s">
        <v>35</v>
      </c>
      <c r="B18" s="12" t="str">
        <f>'Celková tabulka'!B17</f>
        <v>Kubíčková Eva</v>
      </c>
      <c r="C18" s="39"/>
      <c r="D18" s="40"/>
      <c r="E18" s="39"/>
      <c r="F18" s="41"/>
    </row>
    <row r="19" spans="1:6" ht="26.25" customHeight="1">
      <c r="A19" s="2" t="s">
        <v>36</v>
      </c>
      <c r="B19" s="12" t="str">
        <f>'Celková tabulka'!B18</f>
        <v>Lawson Samuel</v>
      </c>
      <c r="C19" s="39"/>
      <c r="D19" s="40"/>
      <c r="E19" s="39"/>
      <c r="F19" s="41"/>
    </row>
    <row r="20" spans="1:6" ht="26.25" customHeight="1">
      <c r="A20" s="2" t="s">
        <v>37</v>
      </c>
      <c r="B20" s="12" t="str">
        <f>'Celková tabulka'!B19</f>
        <v>Lenhart Ondřej</v>
      </c>
      <c r="C20" s="39"/>
      <c r="D20" s="40"/>
      <c r="E20" s="39"/>
      <c r="F20" s="41"/>
    </row>
    <row r="21" spans="1:6" ht="26.25" customHeight="1">
      <c r="A21" s="2" t="s">
        <v>38</v>
      </c>
      <c r="B21" s="12" t="str">
        <f>'Celková tabulka'!B20</f>
        <v>Lochman Benedikt František</v>
      </c>
      <c r="C21" s="39"/>
      <c r="D21" s="40"/>
      <c r="E21" s="39"/>
      <c r="F21" s="41"/>
    </row>
    <row r="22" spans="1:6" ht="26.25" customHeight="1">
      <c r="A22" s="2" t="s">
        <v>39</v>
      </c>
      <c r="B22" s="12" t="str">
        <f>'Celková tabulka'!B21</f>
        <v>Matušík Daniel</v>
      </c>
      <c r="C22" s="39"/>
      <c r="D22" s="40"/>
      <c r="E22" s="39"/>
      <c r="F22" s="41"/>
    </row>
    <row r="23" spans="1:6" ht="26.25" customHeight="1">
      <c r="A23" s="2" t="s">
        <v>40</v>
      </c>
      <c r="B23" s="12" t="str">
        <f>'Celková tabulka'!B22</f>
        <v>Mičunková Lucie</v>
      </c>
      <c r="C23" s="39"/>
      <c r="D23" s="40"/>
      <c r="E23" s="39"/>
      <c r="F23" s="41"/>
    </row>
    <row r="24" spans="1:6" ht="26.25" customHeight="1">
      <c r="A24" s="2" t="s">
        <v>41</v>
      </c>
      <c r="B24" s="12" t="str">
        <f>'Celková tabulka'!B23</f>
        <v>Morbitzerová Karolína</v>
      </c>
      <c r="C24" s="39"/>
      <c r="D24" s="40"/>
      <c r="E24" s="39"/>
      <c r="F24" s="41"/>
    </row>
    <row r="25" spans="1:6" ht="26.25" customHeight="1">
      <c r="A25" s="2" t="s">
        <v>42</v>
      </c>
      <c r="B25" s="12" t="str">
        <f>'Celková tabulka'!B24</f>
        <v>Pospíšil Jonáš</v>
      </c>
      <c r="C25" s="39"/>
      <c r="D25" s="40"/>
      <c r="E25" s="39"/>
      <c r="F25" s="41"/>
    </row>
    <row r="26" spans="1:6" ht="26.25" customHeight="1">
      <c r="A26" s="2" t="s">
        <v>43</v>
      </c>
      <c r="B26" s="12" t="str">
        <f>'Celková tabulka'!B25</f>
        <v>Pospíšil Kryštof</v>
      </c>
      <c r="C26" s="39"/>
      <c r="D26" s="40"/>
      <c r="E26" s="39"/>
      <c r="F26" s="41"/>
    </row>
    <row r="27" spans="1:6" ht="26.25" customHeight="1">
      <c r="A27" s="2" t="s">
        <v>44</v>
      </c>
      <c r="B27" s="12" t="str">
        <f>'Celková tabulka'!B26</f>
        <v>Přidal Tomáš</v>
      </c>
      <c r="C27" s="39"/>
      <c r="D27" s="40"/>
      <c r="E27" s="39"/>
      <c r="F27" s="41"/>
    </row>
    <row r="28" spans="1:6" ht="26.25" customHeight="1">
      <c r="A28" s="2" t="s">
        <v>45</v>
      </c>
      <c r="B28" s="12" t="str">
        <f>'Celková tabulka'!B27</f>
        <v>Ristovský Jan</v>
      </c>
      <c r="C28" s="39"/>
      <c r="D28" s="40"/>
      <c r="E28" s="39"/>
      <c r="F28" s="41"/>
    </row>
    <row r="29" spans="1:6" ht="26.25" customHeight="1">
      <c r="A29" s="2" t="s">
        <v>46</v>
      </c>
      <c r="B29" s="12" t="str">
        <f>'Celková tabulka'!B28</f>
        <v>Skřeček David</v>
      </c>
      <c r="C29" s="39"/>
      <c r="D29" s="40"/>
      <c r="E29" s="39"/>
      <c r="F29" s="41"/>
    </row>
    <row r="30" spans="1:6" ht="26.25" customHeight="1">
      <c r="A30" s="2" t="s">
        <v>47</v>
      </c>
      <c r="B30" s="12" t="str">
        <f>'Celková tabulka'!B29</f>
        <v>Šalman Jan</v>
      </c>
      <c r="C30" s="39"/>
      <c r="D30" s="40"/>
      <c r="E30" s="39"/>
      <c r="F30" s="41"/>
    </row>
    <row r="31" spans="1:6" ht="26.25" customHeight="1">
      <c r="A31" s="2" t="s">
        <v>48</v>
      </c>
      <c r="B31" s="12" t="str">
        <f>'Celková tabulka'!B30</f>
        <v>Urbášková Elena</v>
      </c>
      <c r="C31" s="39"/>
      <c r="D31" s="40"/>
      <c r="E31" s="39"/>
      <c r="F31" s="41"/>
    </row>
    <row r="32" spans="1:6" ht="26.25" customHeight="1">
      <c r="A32" s="2" t="s">
        <v>67</v>
      </c>
      <c r="B32" s="12" t="str">
        <f>'Celková tabulka'!B31</f>
        <v>Vajda Lukáš</v>
      </c>
      <c r="C32" s="39"/>
      <c r="D32" s="40"/>
      <c r="E32" s="39"/>
      <c r="F32" s="41"/>
    </row>
    <row r="33" spans="1:6" ht="26.25" customHeight="1">
      <c r="A33" s="2" t="s">
        <v>68</v>
      </c>
      <c r="B33" s="12" t="str">
        <f>'Celková tabulka'!B32</f>
        <v>Vandrovec Václav</v>
      </c>
      <c r="C33" s="39"/>
      <c r="D33" s="40"/>
      <c r="E33" s="39"/>
      <c r="F33" s="41"/>
    </row>
    <row r="34" spans="1:6" ht="26.25" customHeight="1">
      <c r="A34" s="2" t="s">
        <v>69</v>
      </c>
      <c r="B34" s="12" t="str">
        <f>'Celková tabulka'!B33</f>
        <v>Samuel Filip</v>
      </c>
      <c r="C34" s="39"/>
      <c r="D34" s="40"/>
      <c r="E34" s="39"/>
      <c r="F34" s="41"/>
    </row>
    <row r="35" spans="1:6" ht="26.25" customHeight="1">
      <c r="A35" s="2" t="s">
        <v>70</v>
      </c>
      <c r="B35" s="12">
        <f>'Celková tabulka'!B34</f>
        <v>0</v>
      </c>
      <c r="C35" s="39"/>
      <c r="D35" s="40"/>
      <c r="E35" s="39"/>
      <c r="F35" s="41"/>
    </row>
    <row r="36" spans="1:6" ht="26.25" customHeight="1">
      <c r="A36" s="2" t="s">
        <v>71</v>
      </c>
      <c r="B36" s="12">
        <f>'Celková tabulka'!B35</f>
        <v>0</v>
      </c>
      <c r="C36" s="39"/>
      <c r="D36" s="40"/>
      <c r="E36" s="39"/>
      <c r="F36" s="41"/>
    </row>
    <row r="37" spans="1:6" ht="26.25" customHeight="1">
      <c r="A37" s="2" t="s">
        <v>72</v>
      </c>
      <c r="B37" s="12">
        <f>'Celková tabulka'!B36</f>
        <v>0</v>
      </c>
      <c r="C37" s="39"/>
      <c r="D37" s="40"/>
      <c r="E37" s="39"/>
      <c r="F37" s="41"/>
    </row>
    <row r="38" spans="1:6" ht="26.25" customHeight="1">
      <c r="A38" s="2" t="s">
        <v>73</v>
      </c>
      <c r="B38" s="12">
        <f>'Celková tabulka'!B37</f>
        <v>0</v>
      </c>
      <c r="C38" s="39"/>
      <c r="D38" s="40"/>
      <c r="E38" s="39"/>
      <c r="F38" s="41"/>
    </row>
    <row r="39" spans="1:6" ht="26.25" customHeight="1">
      <c r="A39" s="2" t="s">
        <v>74</v>
      </c>
      <c r="B39" s="12">
        <f>'Celková tabulka'!B38</f>
        <v>0</v>
      </c>
      <c r="C39" s="39"/>
      <c r="D39" s="40"/>
      <c r="E39" s="39"/>
      <c r="F39" s="41"/>
    </row>
    <row r="40" spans="1:6" ht="26.25" customHeight="1">
      <c r="A40" s="2" t="s">
        <v>75</v>
      </c>
      <c r="B40" s="12">
        <f>'Celková tabulka'!B39</f>
        <v>0</v>
      </c>
      <c r="C40" s="39"/>
      <c r="D40" s="40"/>
      <c r="E40" s="39"/>
      <c r="F40" s="41"/>
    </row>
    <row r="41" spans="1:6" ht="26.25" customHeight="1">
      <c r="A41" s="2" t="s">
        <v>76</v>
      </c>
      <c r="B41" s="12">
        <f>'Celková tabulka'!B40</f>
        <v>0</v>
      </c>
      <c r="C41" s="39"/>
      <c r="D41" s="40"/>
      <c r="E41" s="39"/>
      <c r="F41" s="41"/>
    </row>
    <row r="42" spans="1:6" ht="26.25" customHeight="1">
      <c r="A42" s="2" t="s">
        <v>77</v>
      </c>
      <c r="B42" s="12">
        <f>'Celková tabulka'!B41</f>
        <v>0</v>
      </c>
      <c r="C42" s="39"/>
      <c r="D42" s="40"/>
      <c r="E42" s="39"/>
      <c r="F42" s="41"/>
    </row>
    <row r="43" spans="1:6" ht="26.25" customHeight="1">
      <c r="A43" s="2" t="s">
        <v>78</v>
      </c>
      <c r="B43" s="12">
        <f>'Celková tabulka'!B42</f>
        <v>0</v>
      </c>
      <c r="C43" s="39"/>
      <c r="D43" s="40"/>
      <c r="E43" s="39"/>
      <c r="F43" s="41"/>
    </row>
    <row r="44" spans="1:6" ht="26.25" customHeight="1">
      <c r="A44" s="2" t="s">
        <v>79</v>
      </c>
      <c r="B44" s="12">
        <f>'Celková tabulka'!B43</f>
        <v>0</v>
      </c>
      <c r="C44" s="39"/>
      <c r="D44" s="40"/>
      <c r="E44" s="39"/>
      <c r="F44" s="41"/>
    </row>
    <row r="45" spans="1:6" ht="26.25" customHeight="1">
      <c r="A45" s="2" t="s">
        <v>80</v>
      </c>
      <c r="B45" s="12">
        <f>'Celková tabulka'!B44</f>
        <v>0</v>
      </c>
      <c r="C45" s="39"/>
      <c r="D45" s="40"/>
      <c r="E45" s="39"/>
      <c r="F45" s="41"/>
    </row>
    <row r="46" spans="1:6" ht="26.25" customHeight="1">
      <c r="A46" s="2" t="s">
        <v>81</v>
      </c>
      <c r="B46" s="12">
        <f>'Celková tabulka'!B45</f>
        <v>0</v>
      </c>
      <c r="C46" s="39"/>
      <c r="D46" s="40"/>
      <c r="E46" s="39"/>
      <c r="F46" s="41"/>
    </row>
    <row r="47" spans="1:6" ht="26.25" customHeight="1">
      <c r="A47" s="2" t="s">
        <v>82</v>
      </c>
      <c r="B47" s="12">
        <f>'Celková tabulka'!B46</f>
        <v>0</v>
      </c>
      <c r="C47" s="39"/>
      <c r="D47" s="40"/>
      <c r="E47" s="39"/>
      <c r="F47" s="41"/>
    </row>
    <row r="48" spans="1:6" ht="26.25" customHeight="1">
      <c r="A48" s="2" t="s">
        <v>83</v>
      </c>
      <c r="B48" s="12">
        <f>'Celková tabulka'!B47</f>
        <v>0</v>
      </c>
      <c r="C48" s="39"/>
      <c r="D48" s="40"/>
      <c r="E48" s="39"/>
      <c r="F48" s="41"/>
    </row>
    <row r="49" spans="1:6" ht="26.25" customHeight="1">
      <c r="A49" s="2" t="s">
        <v>84</v>
      </c>
      <c r="B49" s="12">
        <f>'Celková tabulka'!B48</f>
        <v>0</v>
      </c>
      <c r="C49" s="39"/>
      <c r="D49" s="40"/>
      <c r="E49" s="39"/>
      <c r="F49" s="41"/>
    </row>
    <row r="50" spans="1:6" ht="26.25" customHeight="1">
      <c r="A50" s="2" t="s">
        <v>85</v>
      </c>
      <c r="B50" s="12">
        <f>'Celková tabulka'!B49</f>
        <v>0</v>
      </c>
      <c r="C50" s="39"/>
      <c r="D50" s="40"/>
      <c r="E50" s="39"/>
      <c r="F50" s="41"/>
    </row>
    <row r="51" spans="1:6" ht="26.25" customHeight="1">
      <c r="A51" s="2" t="s">
        <v>86</v>
      </c>
      <c r="B51" s="12">
        <f>'Celková tabulka'!B50</f>
        <v>0</v>
      </c>
      <c r="C51" s="39"/>
      <c r="D51" s="40"/>
      <c r="E51" s="39"/>
      <c r="F51" s="41"/>
    </row>
    <row r="52" spans="1:6" ht="26.25" customHeight="1">
      <c r="A52" s="2" t="s">
        <v>87</v>
      </c>
      <c r="B52" s="12">
        <f>'Celková tabulka'!B51</f>
        <v>0</v>
      </c>
      <c r="C52" s="39"/>
      <c r="D52" s="40"/>
      <c r="E52" s="39"/>
      <c r="F52" s="41"/>
    </row>
    <row r="53" spans="1:6" ht="26.25" customHeight="1">
      <c r="A53" s="2" t="s">
        <v>88</v>
      </c>
      <c r="B53" s="12">
        <f>'Celková tabulka'!B52</f>
        <v>0</v>
      </c>
      <c r="C53" s="39"/>
      <c r="D53" s="40"/>
      <c r="E53" s="39"/>
      <c r="F53" s="41"/>
    </row>
    <row r="54" spans="1:6" ht="26.25" customHeight="1">
      <c r="A54" s="2" t="s">
        <v>89</v>
      </c>
      <c r="B54" s="12">
        <f>'Celková tabulka'!B53</f>
        <v>0</v>
      </c>
      <c r="C54" s="39"/>
      <c r="D54" s="40"/>
      <c r="E54" s="39"/>
      <c r="F54" s="41"/>
    </row>
    <row r="55" spans="1:6" ht="26.25" customHeight="1">
      <c r="A55" s="2" t="s">
        <v>90</v>
      </c>
      <c r="B55" s="12">
        <f>'Celková tabulka'!B54</f>
        <v>0</v>
      </c>
      <c r="C55" s="39"/>
      <c r="D55" s="40"/>
      <c r="E55" s="39"/>
      <c r="F55" s="41"/>
    </row>
    <row r="56" spans="1:6" ht="26.25" customHeight="1" thickBot="1">
      <c r="A56" s="4" t="s">
        <v>91</v>
      </c>
      <c r="B56" s="13">
        <f>'Celková tabulka'!B55</f>
        <v>0</v>
      </c>
      <c r="C56" s="43"/>
      <c r="D56" s="46"/>
      <c r="E56" s="43"/>
      <c r="F56" s="44"/>
    </row>
    <row r="57" spans="1:6" ht="25.5" customHeight="1" thickBot="1">
      <c r="A57" s="4" t="s">
        <v>116</v>
      </c>
      <c r="B57" s="70">
        <f>'Celková tabulka'!B56</f>
        <v>0</v>
      </c>
      <c r="C57" s="43"/>
      <c r="D57" s="46"/>
      <c r="E57" s="43"/>
      <c r="F57" s="44"/>
    </row>
    <row r="58" spans="1:6" ht="25.5" customHeight="1" thickBot="1">
      <c r="A58" s="4" t="s">
        <v>117</v>
      </c>
      <c r="B58" s="70">
        <f>'Celková tabulka'!B57</f>
        <v>0</v>
      </c>
      <c r="C58" s="43"/>
      <c r="D58" s="46"/>
      <c r="E58" s="43"/>
      <c r="F58" s="44"/>
    </row>
    <row r="59" spans="1:6" ht="25.5" customHeight="1" thickBot="1">
      <c r="A59" s="4" t="s">
        <v>118</v>
      </c>
      <c r="B59" s="70">
        <f>'Celková tabulka'!B58</f>
        <v>0</v>
      </c>
      <c r="C59" s="43"/>
      <c r="D59" s="46"/>
      <c r="E59" s="43"/>
      <c r="F59" s="44"/>
    </row>
    <row r="60" spans="1:6" ht="25.5" customHeight="1" thickBot="1">
      <c r="A60" s="4" t="s">
        <v>119</v>
      </c>
      <c r="B60" s="70">
        <f>'Celková tabulka'!B59</f>
        <v>0</v>
      </c>
      <c r="C60" s="43"/>
      <c r="D60" s="46"/>
      <c r="E60" s="43"/>
      <c r="F60" s="44"/>
    </row>
    <row r="61" spans="1:6" ht="25.5" customHeight="1" thickBot="1">
      <c r="A61" s="4" t="s">
        <v>120</v>
      </c>
      <c r="B61" s="70">
        <f>'Celková tabulka'!B60</f>
        <v>0</v>
      </c>
      <c r="C61" s="43"/>
      <c r="D61" s="46"/>
      <c r="E61" s="43"/>
      <c r="F61" s="44"/>
    </row>
    <row r="62" spans="1:6" ht="25.5" customHeight="1" thickBot="1">
      <c r="A62" s="4" t="s">
        <v>121</v>
      </c>
      <c r="B62" s="70">
        <f>'Celková tabulka'!B61</f>
        <v>0</v>
      </c>
      <c r="C62" s="43"/>
      <c r="D62" s="46"/>
      <c r="E62" s="43"/>
      <c r="F62" s="44"/>
    </row>
    <row r="63" spans="1:6" ht="25.5" customHeight="1" thickBot="1">
      <c r="A63" s="4" t="s">
        <v>122</v>
      </c>
      <c r="B63" s="70">
        <f>'Celková tabulka'!B62</f>
        <v>0</v>
      </c>
      <c r="C63" s="43"/>
      <c r="D63" s="46"/>
      <c r="E63" s="43"/>
      <c r="F63" s="44"/>
    </row>
    <row r="64" spans="1:6" ht="25.5" customHeight="1" thickBot="1">
      <c r="A64" s="4" t="s">
        <v>123</v>
      </c>
      <c r="B64" s="70">
        <f>'Celková tabulka'!B63</f>
        <v>0</v>
      </c>
      <c r="C64" s="43"/>
      <c r="D64" s="46"/>
      <c r="E64" s="43"/>
      <c r="F64" s="44"/>
    </row>
    <row r="65" spans="1:6" ht="25.5" customHeight="1" thickBot="1">
      <c r="A65" s="4" t="s">
        <v>124</v>
      </c>
      <c r="B65" s="70">
        <f>'Celková tabulka'!B64</f>
        <v>0</v>
      </c>
      <c r="C65" s="43"/>
      <c r="D65" s="46"/>
      <c r="E65" s="43"/>
      <c r="F65" s="44"/>
    </row>
    <row r="66" spans="1:6" ht="25.5" customHeight="1" thickBot="1">
      <c r="A66" s="4" t="s">
        <v>125</v>
      </c>
      <c r="B66" s="70">
        <f>'Celková tabulka'!B65</f>
        <v>0</v>
      </c>
      <c r="C66" s="43"/>
      <c r="D66" s="46"/>
      <c r="E66" s="43"/>
      <c r="F66" s="44"/>
    </row>
    <row r="67" spans="1:6" ht="25.5" customHeight="1" thickBot="1">
      <c r="A67" s="4" t="s">
        <v>126</v>
      </c>
      <c r="B67" s="70">
        <f>'Celková tabulka'!B66</f>
        <v>0</v>
      </c>
      <c r="C67" s="43"/>
      <c r="D67" s="46"/>
      <c r="E67" s="43"/>
      <c r="F67" s="44"/>
    </row>
    <row r="68" spans="1:6" ht="25.5" customHeight="1" thickBot="1">
      <c r="A68" s="4" t="s">
        <v>127</v>
      </c>
      <c r="B68" s="70">
        <f>'Celková tabulka'!B67</f>
        <v>0</v>
      </c>
      <c r="C68" s="43"/>
      <c r="D68" s="46"/>
      <c r="E68" s="43"/>
      <c r="F68" s="44"/>
    </row>
    <row r="69" spans="1:6" ht="25.5" customHeight="1" thickBot="1">
      <c r="A69" s="4" t="s">
        <v>128</v>
      </c>
      <c r="B69" s="70">
        <f>'Celková tabulka'!B68</f>
        <v>0</v>
      </c>
      <c r="C69" s="43"/>
      <c r="D69" s="46"/>
      <c r="E69" s="43"/>
      <c r="F69" s="44"/>
    </row>
    <row r="70" spans="1:6" ht="25.5" customHeight="1" thickBot="1">
      <c r="A70" s="4" t="s">
        <v>129</v>
      </c>
      <c r="B70" s="70">
        <f>'Celková tabulka'!B69</f>
        <v>0</v>
      </c>
      <c r="C70" s="43"/>
      <c r="D70" s="46"/>
      <c r="E70" s="43"/>
      <c r="F70" s="44"/>
    </row>
    <row r="71" spans="1:6" ht="25.5" customHeight="1" thickBot="1">
      <c r="A71" s="4" t="s">
        <v>130</v>
      </c>
      <c r="B71" s="70">
        <f>'Celková tabulka'!B70</f>
        <v>0</v>
      </c>
      <c r="C71" s="43"/>
      <c r="D71" s="46"/>
      <c r="E71" s="43"/>
      <c r="F71" s="44"/>
    </row>
    <row r="72" spans="1:6" ht="25.5" customHeight="1" thickBot="1">
      <c r="A72" s="4" t="s">
        <v>131</v>
      </c>
      <c r="B72" s="70">
        <f>'Celková tabulka'!B71</f>
        <v>0</v>
      </c>
      <c r="C72" s="43"/>
      <c r="D72" s="46"/>
      <c r="E72" s="43"/>
      <c r="F72" s="44"/>
    </row>
    <row r="73" spans="1:6" ht="25.5" customHeight="1" thickBot="1">
      <c r="A73" s="4" t="s">
        <v>132</v>
      </c>
      <c r="B73" s="70">
        <f>'Celková tabulka'!B72</f>
        <v>0</v>
      </c>
      <c r="C73" s="43"/>
      <c r="D73" s="46"/>
      <c r="E73" s="43"/>
      <c r="F73" s="44"/>
    </row>
    <row r="74" spans="1:6" ht="25.5" customHeight="1" thickBot="1">
      <c r="A74" s="4" t="s">
        <v>133</v>
      </c>
      <c r="B74" s="70">
        <f>'Celková tabulka'!B73</f>
        <v>0</v>
      </c>
      <c r="C74" s="43"/>
      <c r="D74" s="46"/>
      <c r="E74" s="43"/>
      <c r="F74" s="44"/>
    </row>
    <row r="75" spans="1:6" ht="25.5" customHeight="1" thickBot="1">
      <c r="A75" s="4" t="s">
        <v>134</v>
      </c>
      <c r="B75" s="70">
        <f>'Celková tabulka'!B74</f>
        <v>0</v>
      </c>
      <c r="C75" s="43"/>
      <c r="D75" s="46"/>
      <c r="E75" s="43"/>
      <c r="F75" s="44"/>
    </row>
    <row r="76" spans="1:6" ht="25.5" customHeight="1" thickBot="1">
      <c r="A76" s="4" t="s">
        <v>135</v>
      </c>
      <c r="B76" s="70">
        <f>'Celková tabulka'!B75</f>
        <v>0</v>
      </c>
      <c r="C76" s="43"/>
      <c r="D76" s="46"/>
      <c r="E76" s="43"/>
      <c r="F76" s="44"/>
    </row>
    <row r="77" spans="1:6" ht="25.5" customHeight="1" thickBot="1">
      <c r="A77" s="4" t="s">
        <v>136</v>
      </c>
      <c r="B77" s="70">
        <f>'Celková tabulka'!B76</f>
        <v>0</v>
      </c>
      <c r="C77" s="43"/>
      <c r="D77" s="46"/>
      <c r="E77" s="43"/>
      <c r="F77" s="44"/>
    </row>
    <row r="78" spans="1:6" ht="25.5" customHeight="1" thickBot="1">
      <c r="A78" s="4" t="s">
        <v>137</v>
      </c>
      <c r="B78" s="70">
        <f>'Celková tabulka'!B77</f>
        <v>0</v>
      </c>
      <c r="C78" s="43"/>
      <c r="D78" s="46"/>
      <c r="E78" s="43"/>
      <c r="F78" s="44"/>
    </row>
    <row r="79" spans="1:6" ht="25.5" customHeight="1" thickBot="1">
      <c r="A79" s="4" t="s">
        <v>138</v>
      </c>
      <c r="B79" s="70">
        <f>'Celková tabulka'!B78</f>
        <v>0</v>
      </c>
      <c r="C79" s="43"/>
      <c r="D79" s="46"/>
      <c r="E79" s="43"/>
      <c r="F79" s="44"/>
    </row>
    <row r="80" spans="1:6" ht="25.5" customHeight="1" thickBot="1">
      <c r="A80" s="4" t="s">
        <v>139</v>
      </c>
      <c r="B80" s="70">
        <f>'Celková tabulka'!B79</f>
        <v>0</v>
      </c>
      <c r="C80" s="43"/>
      <c r="D80" s="46"/>
      <c r="E80" s="43"/>
      <c r="F80" s="44"/>
    </row>
    <row r="81" spans="1:6" ht="25.5" customHeight="1" thickBot="1">
      <c r="A81" s="4" t="s">
        <v>140</v>
      </c>
      <c r="B81" s="70">
        <f>'Celková tabulka'!B80</f>
        <v>0</v>
      </c>
      <c r="C81" s="43"/>
      <c r="D81" s="46"/>
      <c r="E81" s="43"/>
      <c r="F81" s="44"/>
    </row>
    <row r="82" spans="1:6" ht="25.5" customHeight="1" thickBot="1">
      <c r="A82" s="4" t="s">
        <v>141</v>
      </c>
      <c r="B82" s="70">
        <f>'Celková tabulka'!B81</f>
        <v>0</v>
      </c>
      <c r="C82" s="43"/>
      <c r="D82" s="46"/>
      <c r="E82" s="43"/>
      <c r="F82" s="44"/>
    </row>
    <row r="83" spans="1:6" ht="25.5" customHeight="1" thickBot="1">
      <c r="A83" s="4" t="s">
        <v>142</v>
      </c>
      <c r="B83" s="70">
        <f>'Celková tabulka'!B82</f>
        <v>0</v>
      </c>
      <c r="C83" s="43"/>
      <c r="D83" s="46"/>
      <c r="E83" s="43"/>
      <c r="F83" s="44"/>
    </row>
    <row r="84" spans="1:6" ht="25.5" customHeight="1" thickBot="1">
      <c r="A84" s="4" t="s">
        <v>143</v>
      </c>
      <c r="B84" s="70">
        <f>'Celková tabulka'!B83</f>
        <v>0</v>
      </c>
      <c r="C84" s="43"/>
      <c r="D84" s="46"/>
      <c r="E84" s="43"/>
      <c r="F84" s="44"/>
    </row>
    <row r="85" spans="1:6" ht="25.5" customHeight="1" thickBot="1">
      <c r="A85" s="4" t="s">
        <v>144</v>
      </c>
      <c r="B85" s="70">
        <f>'Celková tabulka'!B84</f>
        <v>0</v>
      </c>
      <c r="C85" s="43"/>
      <c r="D85" s="46"/>
      <c r="E85" s="43"/>
      <c r="F85" s="44"/>
    </row>
    <row r="86" spans="1:6" ht="25.5" customHeight="1" thickBot="1">
      <c r="A86" s="4" t="s">
        <v>145</v>
      </c>
      <c r="B86" s="70">
        <f>'Celková tabulka'!B85</f>
        <v>0</v>
      </c>
      <c r="C86" s="43"/>
      <c r="D86" s="46"/>
      <c r="E86" s="43"/>
      <c r="F86" s="44"/>
    </row>
    <row r="87" spans="1:6" ht="25.5" customHeight="1" thickBot="1">
      <c r="A87" s="4" t="s">
        <v>146</v>
      </c>
      <c r="B87" s="70">
        <f>'Celková tabulka'!B86</f>
        <v>0</v>
      </c>
      <c r="C87" s="43"/>
      <c r="D87" s="46"/>
      <c r="E87" s="43"/>
      <c r="F87" s="44"/>
    </row>
    <row r="88" spans="1:6" ht="25.5" customHeight="1" thickBot="1">
      <c r="A88" s="4" t="s">
        <v>147</v>
      </c>
      <c r="B88" s="70">
        <f>'Celková tabulka'!B87</f>
        <v>0</v>
      </c>
      <c r="C88" s="43"/>
      <c r="D88" s="46"/>
      <c r="E88" s="43"/>
      <c r="F88" s="44"/>
    </row>
    <row r="89" spans="1:6" ht="25.5" customHeight="1" thickBot="1">
      <c r="A89" s="4" t="s">
        <v>148</v>
      </c>
      <c r="B89" s="70">
        <f>'Celková tabulka'!B88</f>
        <v>0</v>
      </c>
      <c r="C89" s="43"/>
      <c r="D89" s="46"/>
      <c r="E89" s="43"/>
      <c r="F89" s="44"/>
    </row>
    <row r="90" spans="1:6" ht="25.5" customHeight="1" thickBot="1">
      <c r="A90" s="4" t="s">
        <v>149</v>
      </c>
      <c r="B90" s="70">
        <f>'Celková tabulka'!B89</f>
        <v>0</v>
      </c>
      <c r="C90" s="43"/>
      <c r="D90" s="46"/>
      <c r="E90" s="43"/>
      <c r="F90" s="44"/>
    </row>
    <row r="91" spans="1:6" ht="25.5" customHeight="1" thickBot="1">
      <c r="A91" s="4" t="s">
        <v>150</v>
      </c>
      <c r="B91" s="70">
        <f>'Celková tabulka'!B90</f>
        <v>0</v>
      </c>
      <c r="C91" s="43"/>
      <c r="D91" s="46"/>
      <c r="E91" s="43"/>
      <c r="F91" s="44"/>
    </row>
    <row r="92" spans="1:6" ht="25.5" customHeight="1" thickBot="1">
      <c r="A92" s="4" t="s">
        <v>151</v>
      </c>
      <c r="B92" s="70">
        <f>'Celková tabulka'!B91</f>
        <v>0</v>
      </c>
      <c r="C92" s="43"/>
      <c r="D92" s="46"/>
      <c r="E92" s="43"/>
      <c r="F92" s="44"/>
    </row>
    <row r="93" spans="1:6" ht="25.5" customHeight="1" thickBot="1">
      <c r="A93" s="4" t="s">
        <v>152</v>
      </c>
      <c r="B93" s="70">
        <f>'Celková tabulka'!B92</f>
        <v>0</v>
      </c>
      <c r="C93" s="43"/>
      <c r="D93" s="46"/>
      <c r="E93" s="43"/>
      <c r="F93" s="44"/>
    </row>
    <row r="94" spans="1:6" ht="25.5" customHeight="1" thickBot="1">
      <c r="A94" s="4" t="s">
        <v>153</v>
      </c>
      <c r="B94" s="70">
        <f>'Celková tabulka'!B93</f>
        <v>0</v>
      </c>
      <c r="C94" s="43"/>
      <c r="D94" s="46"/>
      <c r="E94" s="43"/>
      <c r="F94" s="44"/>
    </row>
    <row r="95" spans="1:6" ht="25.5" customHeight="1" thickBot="1">
      <c r="A95" s="4" t="s">
        <v>154</v>
      </c>
      <c r="B95" s="70">
        <f>'Celková tabulka'!B94</f>
        <v>0</v>
      </c>
      <c r="C95" s="43"/>
      <c r="D95" s="46"/>
      <c r="E95" s="43"/>
      <c r="F95" s="44"/>
    </row>
    <row r="96" spans="1:6" ht="25.5" customHeight="1" thickBot="1">
      <c r="A96" s="4" t="s">
        <v>155</v>
      </c>
      <c r="B96" s="70">
        <f>'Celková tabulka'!B95</f>
        <v>0</v>
      </c>
      <c r="C96" s="43"/>
      <c r="D96" s="46"/>
      <c r="E96" s="43"/>
      <c r="F96" s="44"/>
    </row>
    <row r="97" spans="1:6" ht="25.5" customHeight="1" thickBot="1">
      <c r="A97" s="4" t="s">
        <v>156</v>
      </c>
      <c r="B97" s="70">
        <f>'Celková tabulka'!B96</f>
        <v>0</v>
      </c>
      <c r="C97" s="43"/>
      <c r="D97" s="46"/>
      <c r="E97" s="43"/>
      <c r="F97" s="44"/>
    </row>
    <row r="98" spans="1:6" ht="25.5" customHeight="1" thickBot="1">
      <c r="A98" s="4" t="s">
        <v>157</v>
      </c>
      <c r="B98" s="70">
        <f>'Celková tabulka'!B97</f>
        <v>0</v>
      </c>
      <c r="C98" s="43"/>
      <c r="D98" s="46"/>
      <c r="E98" s="43"/>
      <c r="F98" s="44"/>
    </row>
    <row r="99" spans="1:6" ht="25.5" customHeight="1" thickBot="1">
      <c r="A99" s="4" t="s">
        <v>158</v>
      </c>
      <c r="B99" s="70">
        <f>'Celková tabulka'!B98</f>
        <v>0</v>
      </c>
      <c r="C99" s="43"/>
      <c r="D99" s="46"/>
      <c r="E99" s="43"/>
      <c r="F99" s="44"/>
    </row>
    <row r="100" spans="1:6" ht="25.5" customHeight="1" thickBot="1">
      <c r="A100" s="4" t="s">
        <v>159</v>
      </c>
      <c r="B100" s="70">
        <f>'Celková tabulka'!B99</f>
        <v>0</v>
      </c>
      <c r="C100" s="43"/>
      <c r="D100" s="46"/>
      <c r="E100" s="43"/>
      <c r="F100" s="44"/>
    </row>
    <row r="101" spans="1:6" ht="25.5" customHeight="1" thickBot="1">
      <c r="A101" s="4" t="s">
        <v>160</v>
      </c>
      <c r="B101" s="70">
        <f>'Celková tabulka'!B100</f>
        <v>0</v>
      </c>
      <c r="C101" s="43"/>
      <c r="D101" s="46"/>
      <c r="E101" s="43"/>
      <c r="F101" s="44"/>
    </row>
    <row r="102" spans="1:6" ht="25.5" customHeight="1" thickBot="1">
      <c r="A102" s="4" t="s">
        <v>161</v>
      </c>
      <c r="B102" s="70">
        <f>'Celková tabulka'!B101</f>
        <v>0</v>
      </c>
      <c r="C102" s="43"/>
      <c r="D102" s="46"/>
      <c r="E102" s="43"/>
      <c r="F102" s="44"/>
    </row>
    <row r="103" spans="1:6" ht="25.5" customHeight="1" thickBot="1">
      <c r="A103" s="4" t="s">
        <v>162</v>
      </c>
      <c r="B103" s="70">
        <f>'Celková tabulka'!B102</f>
        <v>0</v>
      </c>
      <c r="C103" s="43"/>
      <c r="D103" s="46"/>
      <c r="E103" s="43"/>
      <c r="F103" s="44"/>
    </row>
    <row r="104" spans="1:6" ht="25.5" customHeight="1" thickBot="1">
      <c r="A104" s="4" t="s">
        <v>163</v>
      </c>
      <c r="B104" s="70">
        <f>'Celková tabulka'!B103</f>
        <v>0</v>
      </c>
      <c r="C104" s="43"/>
      <c r="D104" s="46"/>
      <c r="E104" s="43"/>
      <c r="F104" s="44"/>
    </row>
    <row r="105" spans="1:6" ht="25.5" customHeight="1" thickBot="1">
      <c r="A105" s="4" t="s">
        <v>164</v>
      </c>
      <c r="B105" s="70">
        <f>'Celková tabulka'!B104</f>
        <v>0</v>
      </c>
      <c r="C105" s="43"/>
      <c r="D105" s="46"/>
      <c r="E105" s="43"/>
      <c r="F105" s="44"/>
    </row>
    <row r="106" spans="1:6" ht="25.5" customHeight="1" thickBot="1">
      <c r="A106" s="4" t="s">
        <v>165</v>
      </c>
      <c r="B106" s="70">
        <f>'Celková tabulka'!B105</f>
        <v>0</v>
      </c>
      <c r="C106" s="43"/>
      <c r="D106" s="46"/>
      <c r="E106" s="43"/>
      <c r="F106" s="44"/>
    </row>
  </sheetData>
  <sheetProtection/>
  <mergeCells count="8">
    <mergeCell ref="A1:F2"/>
    <mergeCell ref="A3:A6"/>
    <mergeCell ref="B3:B6"/>
    <mergeCell ref="C3:F3"/>
    <mergeCell ref="C4:D4"/>
    <mergeCell ref="E4:F4"/>
    <mergeCell ref="C5:D5"/>
    <mergeCell ref="E5:F5"/>
  </mergeCells>
  <printOptions/>
  <pageMargins left="0.27" right="0.29" top="0.42" bottom="0.3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1">
      <selection activeCell="C123" sqref="C123"/>
    </sheetView>
  </sheetViews>
  <sheetFormatPr defaultColWidth="9.140625" defaultRowHeight="15"/>
  <cols>
    <col min="1" max="1" width="6.140625" style="8" customWidth="1"/>
    <col min="2" max="2" width="25.8515625" style="8" customWidth="1"/>
    <col min="3" max="6" width="15.7109375" style="8" customWidth="1"/>
    <col min="7" max="16384" width="9.140625" style="8" customWidth="1"/>
  </cols>
  <sheetData>
    <row r="1" spans="1:6" ht="14.25">
      <c r="A1" s="194" t="s">
        <v>50</v>
      </c>
      <c r="B1" s="195"/>
      <c r="C1" s="195"/>
      <c r="D1" s="195"/>
      <c r="E1" s="195"/>
      <c r="F1" s="196"/>
    </row>
    <row r="2" spans="1:6" ht="15" thickBot="1">
      <c r="A2" s="197"/>
      <c r="B2" s="198"/>
      <c r="C2" s="198"/>
      <c r="D2" s="198"/>
      <c r="E2" s="198"/>
      <c r="F2" s="199"/>
    </row>
    <row r="3" spans="1:6" ht="15" customHeight="1">
      <c r="A3" s="205"/>
      <c r="B3" s="202" t="s">
        <v>0</v>
      </c>
      <c r="C3" s="159" t="s">
        <v>4</v>
      </c>
      <c r="D3" s="200"/>
      <c r="E3" s="200"/>
      <c r="F3" s="201"/>
    </row>
    <row r="4" spans="1:6" ht="14.25">
      <c r="A4" s="206"/>
      <c r="B4" s="203"/>
      <c r="C4" s="211" t="s">
        <v>8</v>
      </c>
      <c r="D4" s="212"/>
      <c r="E4" s="211" t="s">
        <v>9</v>
      </c>
      <c r="F4" s="213"/>
    </row>
    <row r="5" spans="1:6" ht="15" thickBot="1">
      <c r="A5" s="206"/>
      <c r="B5" s="203"/>
      <c r="C5" s="208" t="s">
        <v>110</v>
      </c>
      <c r="D5" s="209"/>
      <c r="E5" s="208" t="s">
        <v>111</v>
      </c>
      <c r="F5" s="210"/>
    </row>
    <row r="6" spans="1:6" ht="15" thickBot="1">
      <c r="A6" s="207"/>
      <c r="B6" s="204"/>
      <c r="C6" s="6" t="s">
        <v>53</v>
      </c>
      <c r="D6" s="61" t="s">
        <v>54</v>
      </c>
      <c r="E6" s="20" t="s">
        <v>53</v>
      </c>
      <c r="F6" s="21" t="s">
        <v>54</v>
      </c>
    </row>
    <row r="7" spans="1:6" ht="26.25" customHeight="1">
      <c r="A7" s="7" t="s">
        <v>24</v>
      </c>
      <c r="B7" s="59" t="str">
        <f>'Celková tabulka'!B6</f>
        <v>Adensam Nicholas Jan</v>
      </c>
      <c r="C7" s="64"/>
      <c r="D7" s="64"/>
      <c r="E7" s="62"/>
      <c r="F7" s="37"/>
    </row>
    <row r="8" spans="1:6" ht="26.25" customHeight="1">
      <c r="A8" s="2" t="s">
        <v>25</v>
      </c>
      <c r="B8" s="60" t="str">
        <f>'Celková tabulka'!B7</f>
        <v>Dobeš Vojtěch</v>
      </c>
      <c r="C8" s="64"/>
      <c r="D8" s="64"/>
      <c r="E8" s="63"/>
      <c r="F8" s="41"/>
    </row>
    <row r="9" spans="1:6" ht="26.25" customHeight="1">
      <c r="A9" s="2" t="s">
        <v>26</v>
      </c>
      <c r="B9" s="60" t="str">
        <f>'Celková tabulka'!B8</f>
        <v>Dohnal Adam</v>
      </c>
      <c r="C9" s="64"/>
      <c r="D9" s="64"/>
      <c r="E9" s="63"/>
      <c r="F9" s="41"/>
    </row>
    <row r="10" spans="1:6" ht="26.25" customHeight="1">
      <c r="A10" s="2" t="s">
        <v>27</v>
      </c>
      <c r="B10" s="60" t="str">
        <f>'Celková tabulka'!B9</f>
        <v>Grégr Jakub</v>
      </c>
      <c r="C10" s="64"/>
      <c r="D10" s="64"/>
      <c r="E10" s="63"/>
      <c r="F10" s="41"/>
    </row>
    <row r="11" spans="1:6" ht="26.25" customHeight="1">
      <c r="A11" s="2" t="s">
        <v>28</v>
      </c>
      <c r="B11" s="60" t="str">
        <f>'Celková tabulka'!B10</f>
        <v>Héža Jakub</v>
      </c>
      <c r="C11" s="64"/>
      <c r="D11" s="64"/>
      <c r="E11" s="63"/>
      <c r="F11" s="41"/>
    </row>
    <row r="12" spans="1:6" ht="26.25" customHeight="1">
      <c r="A12" s="2" t="s">
        <v>29</v>
      </c>
      <c r="B12" s="60" t="str">
        <f>'Celková tabulka'!B11</f>
        <v>Héžová Barbora</v>
      </c>
      <c r="C12" s="64"/>
      <c r="D12" s="64"/>
      <c r="E12" s="63"/>
      <c r="F12" s="41"/>
    </row>
    <row r="13" spans="1:6" ht="26.25" customHeight="1">
      <c r="A13" s="2" t="s">
        <v>30</v>
      </c>
      <c r="B13" s="60" t="str">
        <f>'Celková tabulka'!B12</f>
        <v>Horák Vojtěch</v>
      </c>
      <c r="C13" s="64"/>
      <c r="D13" s="64"/>
      <c r="E13" s="63"/>
      <c r="F13" s="41"/>
    </row>
    <row r="14" spans="1:6" ht="26.25" customHeight="1">
      <c r="A14" s="2" t="s">
        <v>31</v>
      </c>
      <c r="B14" s="60" t="str">
        <f>'Celková tabulka'!B13</f>
        <v>Hroch Michal</v>
      </c>
      <c r="C14" s="64"/>
      <c r="D14" s="64"/>
      <c r="E14" s="63"/>
      <c r="F14" s="41"/>
    </row>
    <row r="15" spans="1:6" ht="26.25" customHeight="1">
      <c r="A15" s="2" t="s">
        <v>32</v>
      </c>
      <c r="B15" s="60" t="str">
        <f>'Celková tabulka'!B14</f>
        <v>Kolomazník Jonáš</v>
      </c>
      <c r="C15" s="64"/>
      <c r="D15" s="64"/>
      <c r="E15" s="63"/>
      <c r="F15" s="41"/>
    </row>
    <row r="16" spans="1:6" ht="26.25" customHeight="1">
      <c r="A16" s="2" t="s">
        <v>33</v>
      </c>
      <c r="B16" s="60" t="str">
        <f>'Celková tabulka'!B15</f>
        <v>Korhoňová Tereza</v>
      </c>
      <c r="C16" s="64"/>
      <c r="D16" s="64"/>
      <c r="E16" s="63"/>
      <c r="F16" s="41"/>
    </row>
    <row r="17" spans="1:6" ht="26.25" customHeight="1">
      <c r="A17" s="2" t="s">
        <v>34</v>
      </c>
      <c r="B17" s="60" t="str">
        <f>'Celková tabulka'!B16</f>
        <v>Kožuškaničová Natálie</v>
      </c>
      <c r="C17" s="64"/>
      <c r="D17" s="64"/>
      <c r="E17" s="63"/>
      <c r="F17" s="41"/>
    </row>
    <row r="18" spans="1:6" ht="26.25" customHeight="1">
      <c r="A18" s="2" t="s">
        <v>35</v>
      </c>
      <c r="B18" s="60" t="str">
        <f>'Celková tabulka'!B17</f>
        <v>Kubíčková Eva</v>
      </c>
      <c r="C18" s="64"/>
      <c r="D18" s="64"/>
      <c r="E18" s="63"/>
      <c r="F18" s="41"/>
    </row>
    <row r="19" spans="1:6" ht="26.25" customHeight="1">
      <c r="A19" s="2" t="s">
        <v>36</v>
      </c>
      <c r="B19" s="60" t="str">
        <f>'Celková tabulka'!B18</f>
        <v>Lawson Samuel</v>
      </c>
      <c r="C19" s="64"/>
      <c r="D19" s="64"/>
      <c r="E19" s="63"/>
      <c r="F19" s="41"/>
    </row>
    <row r="20" spans="1:6" ht="26.25" customHeight="1">
      <c r="A20" s="2" t="s">
        <v>37</v>
      </c>
      <c r="B20" s="60" t="str">
        <f>'Celková tabulka'!B19</f>
        <v>Lenhart Ondřej</v>
      </c>
      <c r="C20" s="64"/>
      <c r="D20" s="64"/>
      <c r="E20" s="63"/>
      <c r="F20" s="41"/>
    </row>
    <row r="21" spans="1:6" ht="26.25" customHeight="1">
      <c r="A21" s="2" t="s">
        <v>38</v>
      </c>
      <c r="B21" s="12" t="str">
        <f>'Celková tabulka'!B20</f>
        <v>Lochman Benedikt František</v>
      </c>
      <c r="C21" s="39"/>
      <c r="D21" s="40"/>
      <c r="E21" s="39"/>
      <c r="F21" s="41"/>
    </row>
    <row r="22" spans="1:6" ht="26.25" customHeight="1">
      <c r="A22" s="2" t="s">
        <v>39</v>
      </c>
      <c r="B22" s="12" t="str">
        <f>'Celková tabulka'!B21</f>
        <v>Matušík Daniel</v>
      </c>
      <c r="C22" s="39"/>
      <c r="D22" s="40"/>
      <c r="E22" s="39"/>
      <c r="F22" s="41"/>
    </row>
    <row r="23" spans="1:6" ht="26.25" customHeight="1">
      <c r="A23" s="2" t="s">
        <v>40</v>
      </c>
      <c r="B23" s="12" t="str">
        <f>'Celková tabulka'!B22</f>
        <v>Mičunková Lucie</v>
      </c>
      <c r="C23" s="39"/>
      <c r="D23" s="40"/>
      <c r="E23" s="39"/>
      <c r="F23" s="41"/>
    </row>
    <row r="24" spans="1:6" ht="26.25" customHeight="1">
      <c r="A24" s="2" t="s">
        <v>41</v>
      </c>
      <c r="B24" s="12" t="str">
        <f>'Celková tabulka'!B23</f>
        <v>Morbitzerová Karolína</v>
      </c>
      <c r="C24" s="39"/>
      <c r="D24" s="40"/>
      <c r="E24" s="39"/>
      <c r="F24" s="41"/>
    </row>
    <row r="25" spans="1:6" ht="26.25" customHeight="1">
      <c r="A25" s="2" t="s">
        <v>42</v>
      </c>
      <c r="B25" s="12" t="str">
        <f>'Celková tabulka'!B24</f>
        <v>Pospíšil Jonáš</v>
      </c>
      <c r="C25" s="39"/>
      <c r="D25" s="40"/>
      <c r="E25" s="39"/>
      <c r="F25" s="41"/>
    </row>
    <row r="26" spans="1:6" ht="26.25" customHeight="1">
      <c r="A26" s="2" t="s">
        <v>43</v>
      </c>
      <c r="B26" s="12" t="str">
        <f>'Celková tabulka'!B25</f>
        <v>Pospíšil Kryštof</v>
      </c>
      <c r="C26" s="39"/>
      <c r="D26" s="40"/>
      <c r="E26" s="39"/>
      <c r="F26" s="41"/>
    </row>
    <row r="27" spans="1:6" ht="26.25" customHeight="1">
      <c r="A27" s="2" t="s">
        <v>44</v>
      </c>
      <c r="B27" s="12" t="str">
        <f>'Celková tabulka'!B26</f>
        <v>Přidal Tomáš</v>
      </c>
      <c r="C27" s="39"/>
      <c r="D27" s="40"/>
      <c r="E27" s="39"/>
      <c r="F27" s="41"/>
    </row>
    <row r="28" spans="1:6" ht="26.25" customHeight="1">
      <c r="A28" s="2" t="s">
        <v>45</v>
      </c>
      <c r="B28" s="12" t="str">
        <f>'Celková tabulka'!B27</f>
        <v>Ristovský Jan</v>
      </c>
      <c r="C28" s="39"/>
      <c r="D28" s="40"/>
      <c r="E28" s="39"/>
      <c r="F28" s="41"/>
    </row>
    <row r="29" spans="1:6" ht="26.25" customHeight="1">
      <c r="A29" s="2" t="s">
        <v>46</v>
      </c>
      <c r="B29" s="12" t="str">
        <f>'Celková tabulka'!B28</f>
        <v>Skřeček David</v>
      </c>
      <c r="C29" s="39"/>
      <c r="D29" s="40"/>
      <c r="E29" s="39"/>
      <c r="F29" s="41"/>
    </row>
    <row r="30" spans="1:6" ht="26.25" customHeight="1">
      <c r="A30" s="2" t="s">
        <v>47</v>
      </c>
      <c r="B30" s="12" t="str">
        <f>'Celková tabulka'!B29</f>
        <v>Šalman Jan</v>
      </c>
      <c r="C30" s="39"/>
      <c r="D30" s="40"/>
      <c r="E30" s="39"/>
      <c r="F30" s="41"/>
    </row>
    <row r="31" spans="1:6" ht="26.25" customHeight="1">
      <c r="A31" s="2" t="s">
        <v>48</v>
      </c>
      <c r="B31" s="12" t="str">
        <f>'Celková tabulka'!B30</f>
        <v>Urbášková Elena</v>
      </c>
      <c r="C31" s="39"/>
      <c r="D31" s="40"/>
      <c r="E31" s="39"/>
      <c r="F31" s="41"/>
    </row>
    <row r="32" spans="1:6" ht="26.25" customHeight="1">
      <c r="A32" s="2" t="s">
        <v>67</v>
      </c>
      <c r="B32" s="12" t="str">
        <f>'Celková tabulka'!B31</f>
        <v>Vajda Lukáš</v>
      </c>
      <c r="C32" s="39"/>
      <c r="D32" s="40"/>
      <c r="E32" s="39"/>
      <c r="F32" s="41"/>
    </row>
    <row r="33" spans="1:6" ht="26.25" customHeight="1">
      <c r="A33" s="2" t="s">
        <v>68</v>
      </c>
      <c r="B33" s="12" t="str">
        <f>'Celková tabulka'!B32</f>
        <v>Vandrovec Václav</v>
      </c>
      <c r="C33" s="39"/>
      <c r="D33" s="40"/>
      <c r="E33" s="39"/>
      <c r="F33" s="41"/>
    </row>
    <row r="34" spans="1:6" ht="26.25" customHeight="1">
      <c r="A34" s="2" t="s">
        <v>69</v>
      </c>
      <c r="B34" s="12" t="str">
        <f>'Celková tabulka'!B33</f>
        <v>Samuel Filip</v>
      </c>
      <c r="C34" s="39"/>
      <c r="D34" s="40"/>
      <c r="E34" s="39"/>
      <c r="F34" s="41"/>
    </row>
    <row r="35" spans="1:6" ht="26.25" customHeight="1">
      <c r="A35" s="2" t="s">
        <v>70</v>
      </c>
      <c r="B35" s="12">
        <f>'Celková tabulka'!B34</f>
        <v>0</v>
      </c>
      <c r="C35" s="39"/>
      <c r="D35" s="40"/>
      <c r="E35" s="39"/>
      <c r="F35" s="41"/>
    </row>
    <row r="36" spans="1:6" ht="26.25" customHeight="1">
      <c r="A36" s="2" t="s">
        <v>71</v>
      </c>
      <c r="B36" s="12">
        <f>'Celková tabulka'!B35</f>
        <v>0</v>
      </c>
      <c r="C36" s="39"/>
      <c r="D36" s="40"/>
      <c r="E36" s="39"/>
      <c r="F36" s="41"/>
    </row>
    <row r="37" spans="1:6" ht="26.25" customHeight="1">
      <c r="A37" s="2" t="s">
        <v>72</v>
      </c>
      <c r="B37" s="12">
        <f>'Celková tabulka'!B36</f>
        <v>0</v>
      </c>
      <c r="C37" s="39"/>
      <c r="D37" s="40"/>
      <c r="E37" s="39"/>
      <c r="F37" s="41"/>
    </row>
    <row r="38" spans="1:6" ht="26.25" customHeight="1">
      <c r="A38" s="2" t="s">
        <v>73</v>
      </c>
      <c r="B38" s="12">
        <f>'Celková tabulka'!B37</f>
        <v>0</v>
      </c>
      <c r="C38" s="39"/>
      <c r="D38" s="40"/>
      <c r="E38" s="39"/>
      <c r="F38" s="41"/>
    </row>
    <row r="39" spans="1:6" ht="26.25" customHeight="1">
      <c r="A39" s="2" t="s">
        <v>74</v>
      </c>
      <c r="B39" s="12">
        <f>'Celková tabulka'!B38</f>
        <v>0</v>
      </c>
      <c r="C39" s="39"/>
      <c r="D39" s="40"/>
      <c r="E39" s="39"/>
      <c r="F39" s="41"/>
    </row>
    <row r="40" spans="1:6" ht="26.25" customHeight="1">
      <c r="A40" s="2" t="s">
        <v>75</v>
      </c>
      <c r="B40" s="12">
        <f>'Celková tabulka'!B39</f>
        <v>0</v>
      </c>
      <c r="C40" s="39"/>
      <c r="D40" s="40"/>
      <c r="E40" s="39"/>
      <c r="F40" s="41"/>
    </row>
    <row r="41" spans="1:6" ht="26.25" customHeight="1">
      <c r="A41" s="2" t="s">
        <v>76</v>
      </c>
      <c r="B41" s="12">
        <f>'Celková tabulka'!B40</f>
        <v>0</v>
      </c>
      <c r="C41" s="39"/>
      <c r="D41" s="40"/>
      <c r="E41" s="39"/>
      <c r="F41" s="41"/>
    </row>
    <row r="42" spans="1:6" ht="26.25" customHeight="1">
      <c r="A42" s="2" t="s">
        <v>77</v>
      </c>
      <c r="B42" s="12">
        <f>'Celková tabulka'!B41</f>
        <v>0</v>
      </c>
      <c r="C42" s="39"/>
      <c r="D42" s="40"/>
      <c r="E42" s="39"/>
      <c r="F42" s="41"/>
    </row>
    <row r="43" spans="1:6" ht="26.25" customHeight="1">
      <c r="A43" s="2" t="s">
        <v>78</v>
      </c>
      <c r="B43" s="12">
        <f>'Celková tabulka'!B42</f>
        <v>0</v>
      </c>
      <c r="C43" s="39"/>
      <c r="D43" s="40"/>
      <c r="E43" s="39"/>
      <c r="F43" s="41"/>
    </row>
    <row r="44" spans="1:6" ht="26.25" customHeight="1">
      <c r="A44" s="2" t="s">
        <v>79</v>
      </c>
      <c r="B44" s="12">
        <f>'Celková tabulka'!B43</f>
        <v>0</v>
      </c>
      <c r="C44" s="39"/>
      <c r="D44" s="40"/>
      <c r="E44" s="39"/>
      <c r="F44" s="41"/>
    </row>
    <row r="45" spans="1:6" ht="26.25" customHeight="1">
      <c r="A45" s="2" t="s">
        <v>80</v>
      </c>
      <c r="B45" s="12">
        <f>'Celková tabulka'!B44</f>
        <v>0</v>
      </c>
      <c r="C45" s="39"/>
      <c r="D45" s="40"/>
      <c r="E45" s="39"/>
      <c r="F45" s="41"/>
    </row>
    <row r="46" spans="1:6" ht="26.25" customHeight="1">
      <c r="A46" s="2" t="s">
        <v>81</v>
      </c>
      <c r="B46" s="12">
        <f>'Celková tabulka'!B45</f>
        <v>0</v>
      </c>
      <c r="C46" s="39"/>
      <c r="D46" s="40"/>
      <c r="E46" s="39"/>
      <c r="F46" s="41"/>
    </row>
    <row r="47" spans="1:6" ht="26.25" customHeight="1">
      <c r="A47" s="2" t="s">
        <v>82</v>
      </c>
      <c r="B47" s="12">
        <f>'Celková tabulka'!B46</f>
        <v>0</v>
      </c>
      <c r="C47" s="39"/>
      <c r="D47" s="40"/>
      <c r="E47" s="39"/>
      <c r="F47" s="41"/>
    </row>
    <row r="48" spans="1:6" ht="26.25" customHeight="1">
      <c r="A48" s="2" t="s">
        <v>83</v>
      </c>
      <c r="B48" s="12">
        <f>'Celková tabulka'!B47</f>
        <v>0</v>
      </c>
      <c r="C48" s="39"/>
      <c r="D48" s="40"/>
      <c r="E48" s="39"/>
      <c r="F48" s="41"/>
    </row>
    <row r="49" spans="1:6" ht="26.25" customHeight="1">
      <c r="A49" s="2" t="s">
        <v>84</v>
      </c>
      <c r="B49" s="12">
        <f>'Celková tabulka'!B48</f>
        <v>0</v>
      </c>
      <c r="C49" s="39"/>
      <c r="D49" s="40"/>
      <c r="E49" s="39"/>
      <c r="F49" s="41"/>
    </row>
    <row r="50" spans="1:6" ht="26.25" customHeight="1">
      <c r="A50" s="2" t="s">
        <v>85</v>
      </c>
      <c r="B50" s="12">
        <f>'Celková tabulka'!B49</f>
        <v>0</v>
      </c>
      <c r="C50" s="39"/>
      <c r="D50" s="40"/>
      <c r="E50" s="39"/>
      <c r="F50" s="41"/>
    </row>
    <row r="51" spans="1:6" ht="26.25" customHeight="1">
      <c r="A51" s="2" t="s">
        <v>86</v>
      </c>
      <c r="B51" s="12">
        <f>'Celková tabulka'!B50</f>
        <v>0</v>
      </c>
      <c r="C51" s="39"/>
      <c r="D51" s="40"/>
      <c r="E51" s="39"/>
      <c r="F51" s="41"/>
    </row>
    <row r="52" spans="1:6" ht="26.25" customHeight="1">
      <c r="A52" s="2" t="s">
        <v>87</v>
      </c>
      <c r="B52" s="12">
        <f>'Celková tabulka'!B51</f>
        <v>0</v>
      </c>
      <c r="C52" s="39"/>
      <c r="D52" s="40"/>
      <c r="E52" s="39"/>
      <c r="F52" s="41"/>
    </row>
    <row r="53" spans="1:6" ht="26.25" customHeight="1">
      <c r="A53" s="2" t="s">
        <v>88</v>
      </c>
      <c r="B53" s="12">
        <f>'Celková tabulka'!B52</f>
        <v>0</v>
      </c>
      <c r="C53" s="39"/>
      <c r="D53" s="40"/>
      <c r="E53" s="39"/>
      <c r="F53" s="41"/>
    </row>
    <row r="54" spans="1:6" ht="26.25" customHeight="1">
      <c r="A54" s="2" t="s">
        <v>89</v>
      </c>
      <c r="B54" s="12">
        <f>'Celková tabulka'!B53</f>
        <v>0</v>
      </c>
      <c r="C54" s="39"/>
      <c r="D54" s="40"/>
      <c r="E54" s="39"/>
      <c r="F54" s="41"/>
    </row>
    <row r="55" spans="1:6" ht="26.25" customHeight="1">
      <c r="A55" s="2" t="s">
        <v>90</v>
      </c>
      <c r="B55" s="12">
        <f>'Celková tabulka'!B54</f>
        <v>0</v>
      </c>
      <c r="C55" s="39"/>
      <c r="D55" s="40"/>
      <c r="E55" s="39"/>
      <c r="F55" s="41"/>
    </row>
    <row r="56" spans="1:6" ht="26.25" customHeight="1" thickBot="1">
      <c r="A56" s="4" t="s">
        <v>91</v>
      </c>
      <c r="B56" s="13">
        <f>'Celková tabulka'!B55</f>
        <v>0</v>
      </c>
      <c r="C56" s="43"/>
      <c r="D56" s="46"/>
      <c r="E56" s="43"/>
      <c r="F56" s="44"/>
    </row>
    <row r="57" spans="1:6" ht="25.5" customHeight="1" thickBot="1">
      <c r="A57" s="4" t="s">
        <v>116</v>
      </c>
      <c r="B57" s="70">
        <f>'Celková tabulka'!B56</f>
        <v>0</v>
      </c>
      <c r="C57" s="43"/>
      <c r="D57" s="46"/>
      <c r="E57" s="43"/>
      <c r="F57" s="44"/>
    </row>
    <row r="58" spans="1:6" ht="25.5" customHeight="1" thickBot="1">
      <c r="A58" s="4" t="s">
        <v>117</v>
      </c>
      <c r="B58" s="70">
        <f>'Celková tabulka'!B57</f>
        <v>0</v>
      </c>
      <c r="C58" s="43"/>
      <c r="D58" s="46"/>
      <c r="E58" s="43"/>
      <c r="F58" s="44"/>
    </row>
    <row r="59" spans="1:6" ht="25.5" customHeight="1" thickBot="1">
      <c r="A59" s="4" t="s">
        <v>118</v>
      </c>
      <c r="B59" s="70">
        <f>'Celková tabulka'!B58</f>
        <v>0</v>
      </c>
      <c r="C59" s="43"/>
      <c r="D59" s="46"/>
      <c r="E59" s="43"/>
      <c r="F59" s="44"/>
    </row>
    <row r="60" spans="1:6" ht="25.5" customHeight="1" thickBot="1">
      <c r="A60" s="4" t="s">
        <v>119</v>
      </c>
      <c r="B60" s="70">
        <f>'Celková tabulka'!B59</f>
        <v>0</v>
      </c>
      <c r="C60" s="43"/>
      <c r="D60" s="46"/>
      <c r="E60" s="43"/>
      <c r="F60" s="44"/>
    </row>
    <row r="61" spans="1:6" ht="25.5" customHeight="1" thickBot="1">
      <c r="A61" s="4" t="s">
        <v>120</v>
      </c>
      <c r="B61" s="70">
        <f>'Celková tabulka'!B60</f>
        <v>0</v>
      </c>
      <c r="C61" s="43"/>
      <c r="D61" s="46"/>
      <c r="E61" s="43"/>
      <c r="F61" s="44"/>
    </row>
    <row r="62" spans="1:6" ht="25.5" customHeight="1" thickBot="1">
      <c r="A62" s="4" t="s">
        <v>121</v>
      </c>
      <c r="B62" s="70">
        <f>'Celková tabulka'!B61</f>
        <v>0</v>
      </c>
      <c r="C62" s="43"/>
      <c r="D62" s="46"/>
      <c r="E62" s="43"/>
      <c r="F62" s="44"/>
    </row>
    <row r="63" spans="1:6" ht="25.5" customHeight="1" thickBot="1">
      <c r="A63" s="4" t="s">
        <v>122</v>
      </c>
      <c r="B63" s="70">
        <f>'Celková tabulka'!B62</f>
        <v>0</v>
      </c>
      <c r="C63" s="43"/>
      <c r="D63" s="46"/>
      <c r="E63" s="43"/>
      <c r="F63" s="44"/>
    </row>
    <row r="64" spans="1:6" ht="25.5" customHeight="1" thickBot="1">
      <c r="A64" s="4" t="s">
        <v>123</v>
      </c>
      <c r="B64" s="70">
        <f>'Celková tabulka'!B63</f>
        <v>0</v>
      </c>
      <c r="C64" s="43"/>
      <c r="D64" s="46"/>
      <c r="E64" s="43"/>
      <c r="F64" s="44"/>
    </row>
    <row r="65" spans="1:6" ht="25.5" customHeight="1" thickBot="1">
      <c r="A65" s="4" t="s">
        <v>124</v>
      </c>
      <c r="B65" s="70">
        <f>'Celková tabulka'!B64</f>
        <v>0</v>
      </c>
      <c r="C65" s="43"/>
      <c r="D65" s="46"/>
      <c r="E65" s="43"/>
      <c r="F65" s="44"/>
    </row>
    <row r="66" spans="1:6" ht="25.5" customHeight="1" thickBot="1">
      <c r="A66" s="4" t="s">
        <v>125</v>
      </c>
      <c r="B66" s="70">
        <f>'Celková tabulka'!B65</f>
        <v>0</v>
      </c>
      <c r="C66" s="43"/>
      <c r="D66" s="46"/>
      <c r="E66" s="43"/>
      <c r="F66" s="44"/>
    </row>
    <row r="67" spans="1:6" ht="25.5" customHeight="1" thickBot="1">
      <c r="A67" s="4" t="s">
        <v>126</v>
      </c>
      <c r="B67" s="70">
        <f>'Celková tabulka'!B66</f>
        <v>0</v>
      </c>
      <c r="C67" s="43"/>
      <c r="D67" s="46"/>
      <c r="E67" s="43"/>
      <c r="F67" s="44"/>
    </row>
    <row r="68" spans="1:6" ht="25.5" customHeight="1" thickBot="1">
      <c r="A68" s="4" t="s">
        <v>127</v>
      </c>
      <c r="B68" s="70">
        <f>'Celková tabulka'!B67</f>
        <v>0</v>
      </c>
      <c r="C68" s="43"/>
      <c r="D68" s="46"/>
      <c r="E68" s="43"/>
      <c r="F68" s="44"/>
    </row>
    <row r="69" spans="1:6" ht="25.5" customHeight="1" thickBot="1">
      <c r="A69" s="4" t="s">
        <v>128</v>
      </c>
      <c r="B69" s="70">
        <f>'Celková tabulka'!B68</f>
        <v>0</v>
      </c>
      <c r="C69" s="43"/>
      <c r="D69" s="46"/>
      <c r="E69" s="43"/>
      <c r="F69" s="44"/>
    </row>
    <row r="70" spans="1:6" ht="25.5" customHeight="1" thickBot="1">
      <c r="A70" s="4" t="s">
        <v>129</v>
      </c>
      <c r="B70" s="70">
        <f>'Celková tabulka'!B69</f>
        <v>0</v>
      </c>
      <c r="C70" s="43"/>
      <c r="D70" s="46"/>
      <c r="E70" s="43"/>
      <c r="F70" s="44"/>
    </row>
    <row r="71" spans="1:6" ht="25.5" customHeight="1" thickBot="1">
      <c r="A71" s="4" t="s">
        <v>130</v>
      </c>
      <c r="B71" s="70">
        <f>'Celková tabulka'!B70</f>
        <v>0</v>
      </c>
      <c r="C71" s="43"/>
      <c r="D71" s="46"/>
      <c r="E71" s="43"/>
      <c r="F71" s="44"/>
    </row>
    <row r="72" spans="1:6" ht="25.5" customHeight="1" thickBot="1">
      <c r="A72" s="4" t="s">
        <v>131</v>
      </c>
      <c r="B72" s="70">
        <f>'Celková tabulka'!B71</f>
        <v>0</v>
      </c>
      <c r="C72" s="43"/>
      <c r="D72" s="46"/>
      <c r="E72" s="43"/>
      <c r="F72" s="44"/>
    </row>
    <row r="73" spans="1:6" ht="25.5" customHeight="1" thickBot="1">
      <c r="A73" s="4" t="s">
        <v>132</v>
      </c>
      <c r="B73" s="70">
        <f>'Celková tabulka'!B72</f>
        <v>0</v>
      </c>
      <c r="C73" s="43"/>
      <c r="D73" s="46"/>
      <c r="E73" s="43"/>
      <c r="F73" s="44"/>
    </row>
    <row r="74" spans="1:6" ht="25.5" customHeight="1" thickBot="1">
      <c r="A74" s="4" t="s">
        <v>133</v>
      </c>
      <c r="B74" s="70">
        <f>'Celková tabulka'!B73</f>
        <v>0</v>
      </c>
      <c r="C74" s="43"/>
      <c r="D74" s="46"/>
      <c r="E74" s="43"/>
      <c r="F74" s="44"/>
    </row>
    <row r="75" spans="1:6" ht="25.5" customHeight="1" thickBot="1">
      <c r="A75" s="4" t="s">
        <v>134</v>
      </c>
      <c r="B75" s="70">
        <f>'Celková tabulka'!B74</f>
        <v>0</v>
      </c>
      <c r="C75" s="43"/>
      <c r="D75" s="46"/>
      <c r="E75" s="43"/>
      <c r="F75" s="44"/>
    </row>
    <row r="76" spans="1:6" ht="25.5" customHeight="1" thickBot="1">
      <c r="A76" s="4" t="s">
        <v>135</v>
      </c>
      <c r="B76" s="70">
        <f>'Celková tabulka'!B75</f>
        <v>0</v>
      </c>
      <c r="C76" s="43"/>
      <c r="D76" s="46"/>
      <c r="E76" s="43"/>
      <c r="F76" s="44"/>
    </row>
    <row r="77" spans="1:6" ht="25.5" customHeight="1" thickBot="1">
      <c r="A77" s="4" t="s">
        <v>136</v>
      </c>
      <c r="B77" s="70">
        <f>'Celková tabulka'!B76</f>
        <v>0</v>
      </c>
      <c r="C77" s="43"/>
      <c r="D77" s="46"/>
      <c r="E77" s="43"/>
      <c r="F77" s="44"/>
    </row>
    <row r="78" spans="1:6" ht="25.5" customHeight="1" thickBot="1">
      <c r="A78" s="4" t="s">
        <v>137</v>
      </c>
      <c r="B78" s="70">
        <f>'Celková tabulka'!B77</f>
        <v>0</v>
      </c>
      <c r="C78" s="43"/>
      <c r="D78" s="46"/>
      <c r="E78" s="43"/>
      <c r="F78" s="44"/>
    </row>
    <row r="79" spans="1:6" ht="25.5" customHeight="1" thickBot="1">
      <c r="A79" s="4" t="s">
        <v>138</v>
      </c>
      <c r="B79" s="70">
        <f>'Celková tabulka'!B78</f>
        <v>0</v>
      </c>
      <c r="C79" s="43"/>
      <c r="D79" s="46"/>
      <c r="E79" s="43"/>
      <c r="F79" s="44"/>
    </row>
    <row r="80" spans="1:6" ht="25.5" customHeight="1" thickBot="1">
      <c r="A80" s="4" t="s">
        <v>139</v>
      </c>
      <c r="B80" s="70">
        <f>'Celková tabulka'!B79</f>
        <v>0</v>
      </c>
      <c r="C80" s="43"/>
      <c r="D80" s="46"/>
      <c r="E80" s="43"/>
      <c r="F80" s="44"/>
    </row>
    <row r="81" spans="1:6" ht="25.5" customHeight="1" thickBot="1">
      <c r="A81" s="4" t="s">
        <v>140</v>
      </c>
      <c r="B81" s="70">
        <f>'Celková tabulka'!B80</f>
        <v>0</v>
      </c>
      <c r="C81" s="43"/>
      <c r="D81" s="46"/>
      <c r="E81" s="43"/>
      <c r="F81" s="44"/>
    </row>
    <row r="82" spans="1:6" ht="25.5" customHeight="1" thickBot="1">
      <c r="A82" s="4" t="s">
        <v>141</v>
      </c>
      <c r="B82" s="70">
        <f>'Celková tabulka'!B81</f>
        <v>0</v>
      </c>
      <c r="C82" s="43"/>
      <c r="D82" s="46"/>
      <c r="E82" s="43"/>
      <c r="F82" s="44"/>
    </row>
    <row r="83" spans="1:6" ht="25.5" customHeight="1" thickBot="1">
      <c r="A83" s="4" t="s">
        <v>142</v>
      </c>
      <c r="B83" s="70">
        <f>'Celková tabulka'!B82</f>
        <v>0</v>
      </c>
      <c r="C83" s="43"/>
      <c r="D83" s="46"/>
      <c r="E83" s="43"/>
      <c r="F83" s="44"/>
    </row>
    <row r="84" spans="1:6" ht="25.5" customHeight="1" thickBot="1">
      <c r="A84" s="4" t="s">
        <v>143</v>
      </c>
      <c r="B84" s="70">
        <f>'Celková tabulka'!B83</f>
        <v>0</v>
      </c>
      <c r="C84" s="43"/>
      <c r="D84" s="46"/>
      <c r="E84" s="43"/>
      <c r="F84" s="44"/>
    </row>
    <row r="85" spans="1:6" ht="25.5" customHeight="1" thickBot="1">
      <c r="A85" s="4" t="s">
        <v>144</v>
      </c>
      <c r="B85" s="70">
        <f>'Celková tabulka'!B84</f>
        <v>0</v>
      </c>
      <c r="C85" s="43"/>
      <c r="D85" s="46"/>
      <c r="E85" s="43"/>
      <c r="F85" s="44"/>
    </row>
    <row r="86" spans="1:6" ht="25.5" customHeight="1" thickBot="1">
      <c r="A86" s="4" t="s">
        <v>145</v>
      </c>
      <c r="B86" s="70">
        <f>'Celková tabulka'!B85</f>
        <v>0</v>
      </c>
      <c r="C86" s="43"/>
      <c r="D86" s="46"/>
      <c r="E86" s="43"/>
      <c r="F86" s="44"/>
    </row>
    <row r="87" spans="1:6" ht="25.5" customHeight="1" thickBot="1">
      <c r="A87" s="4" t="s">
        <v>146</v>
      </c>
      <c r="B87" s="70">
        <f>'Celková tabulka'!B86</f>
        <v>0</v>
      </c>
      <c r="C87" s="43"/>
      <c r="D87" s="46"/>
      <c r="E87" s="43"/>
      <c r="F87" s="44"/>
    </row>
    <row r="88" spans="1:6" ht="25.5" customHeight="1" thickBot="1">
      <c r="A88" s="4" t="s">
        <v>147</v>
      </c>
      <c r="B88" s="70">
        <f>'Celková tabulka'!B87</f>
        <v>0</v>
      </c>
      <c r="C88" s="43"/>
      <c r="D88" s="46"/>
      <c r="E88" s="43"/>
      <c r="F88" s="44"/>
    </row>
    <row r="89" spans="1:6" ht="25.5" customHeight="1" thickBot="1">
      <c r="A89" s="4" t="s">
        <v>148</v>
      </c>
      <c r="B89" s="70">
        <f>'Celková tabulka'!B88</f>
        <v>0</v>
      </c>
      <c r="C89" s="43"/>
      <c r="D89" s="46"/>
      <c r="E89" s="43"/>
      <c r="F89" s="44"/>
    </row>
    <row r="90" spans="1:6" ht="25.5" customHeight="1" thickBot="1">
      <c r="A90" s="4" t="s">
        <v>149</v>
      </c>
      <c r="B90" s="70">
        <f>'Celková tabulka'!B89</f>
        <v>0</v>
      </c>
      <c r="C90" s="43"/>
      <c r="D90" s="46"/>
      <c r="E90" s="43"/>
      <c r="F90" s="44"/>
    </row>
    <row r="91" spans="1:6" ht="25.5" customHeight="1" thickBot="1">
      <c r="A91" s="4" t="s">
        <v>150</v>
      </c>
      <c r="B91" s="70">
        <f>'Celková tabulka'!B90</f>
        <v>0</v>
      </c>
      <c r="C91" s="43"/>
      <c r="D91" s="46"/>
      <c r="E91" s="43"/>
      <c r="F91" s="44"/>
    </row>
    <row r="92" spans="1:6" ht="25.5" customHeight="1" thickBot="1">
      <c r="A92" s="4" t="s">
        <v>151</v>
      </c>
      <c r="B92" s="70">
        <f>'Celková tabulka'!B91</f>
        <v>0</v>
      </c>
      <c r="C92" s="43"/>
      <c r="D92" s="46"/>
      <c r="E92" s="43"/>
      <c r="F92" s="44"/>
    </row>
    <row r="93" spans="1:6" ht="25.5" customHeight="1" thickBot="1">
      <c r="A93" s="4" t="s">
        <v>152</v>
      </c>
      <c r="B93" s="70">
        <f>'Celková tabulka'!B92</f>
        <v>0</v>
      </c>
      <c r="C93" s="43"/>
      <c r="D93" s="46"/>
      <c r="E93" s="43"/>
      <c r="F93" s="44"/>
    </row>
    <row r="94" spans="1:6" ht="25.5" customHeight="1" thickBot="1">
      <c r="A94" s="4" t="s">
        <v>153</v>
      </c>
      <c r="B94" s="70">
        <f>'Celková tabulka'!B93</f>
        <v>0</v>
      </c>
      <c r="C94" s="43"/>
      <c r="D94" s="46"/>
      <c r="E94" s="43"/>
      <c r="F94" s="44"/>
    </row>
    <row r="95" spans="1:6" ht="25.5" customHeight="1" thickBot="1">
      <c r="A95" s="4" t="s">
        <v>154</v>
      </c>
      <c r="B95" s="70">
        <f>'Celková tabulka'!B94</f>
        <v>0</v>
      </c>
      <c r="C95" s="43"/>
      <c r="D95" s="46"/>
      <c r="E95" s="43"/>
      <c r="F95" s="44"/>
    </row>
    <row r="96" spans="1:6" ht="25.5" customHeight="1" thickBot="1">
      <c r="A96" s="4" t="s">
        <v>155</v>
      </c>
      <c r="B96" s="70">
        <f>'Celková tabulka'!B95</f>
        <v>0</v>
      </c>
      <c r="C96" s="43"/>
      <c r="D96" s="46"/>
      <c r="E96" s="43"/>
      <c r="F96" s="44"/>
    </row>
    <row r="97" spans="1:6" ht="25.5" customHeight="1" thickBot="1">
      <c r="A97" s="4" t="s">
        <v>156</v>
      </c>
      <c r="B97" s="70">
        <f>'Celková tabulka'!B96</f>
        <v>0</v>
      </c>
      <c r="C97" s="43"/>
      <c r="D97" s="46"/>
      <c r="E97" s="43"/>
      <c r="F97" s="44"/>
    </row>
    <row r="98" spans="1:6" ht="25.5" customHeight="1" thickBot="1">
      <c r="A98" s="4" t="s">
        <v>157</v>
      </c>
      <c r="B98" s="70">
        <f>'Celková tabulka'!B97</f>
        <v>0</v>
      </c>
      <c r="C98" s="43"/>
      <c r="D98" s="46"/>
      <c r="E98" s="43"/>
      <c r="F98" s="44"/>
    </row>
    <row r="99" spans="1:6" ht="25.5" customHeight="1" thickBot="1">
      <c r="A99" s="4" t="s">
        <v>158</v>
      </c>
      <c r="B99" s="70">
        <f>'Celková tabulka'!B98</f>
        <v>0</v>
      </c>
      <c r="C99" s="43"/>
      <c r="D99" s="46"/>
      <c r="E99" s="43"/>
      <c r="F99" s="44"/>
    </row>
    <row r="100" spans="1:6" ht="25.5" customHeight="1" thickBot="1">
      <c r="A100" s="4" t="s">
        <v>159</v>
      </c>
      <c r="B100" s="70">
        <f>'Celková tabulka'!B99</f>
        <v>0</v>
      </c>
      <c r="C100" s="43"/>
      <c r="D100" s="46"/>
      <c r="E100" s="43"/>
      <c r="F100" s="44"/>
    </row>
    <row r="101" spans="1:6" ht="25.5" customHeight="1" thickBot="1">
      <c r="A101" s="4" t="s">
        <v>160</v>
      </c>
      <c r="B101" s="70">
        <f>'Celková tabulka'!B100</f>
        <v>0</v>
      </c>
      <c r="C101" s="43"/>
      <c r="D101" s="46"/>
      <c r="E101" s="43"/>
      <c r="F101" s="44"/>
    </row>
    <row r="102" spans="1:6" ht="25.5" customHeight="1" thickBot="1">
      <c r="A102" s="4" t="s">
        <v>161</v>
      </c>
      <c r="B102" s="70">
        <f>'Celková tabulka'!B101</f>
        <v>0</v>
      </c>
      <c r="C102" s="43"/>
      <c r="D102" s="46"/>
      <c r="E102" s="43"/>
      <c r="F102" s="44"/>
    </row>
    <row r="103" spans="1:6" ht="25.5" customHeight="1" thickBot="1">
      <c r="A103" s="4" t="s">
        <v>162</v>
      </c>
      <c r="B103" s="70">
        <f>'Celková tabulka'!B102</f>
        <v>0</v>
      </c>
      <c r="C103" s="43"/>
      <c r="D103" s="46"/>
      <c r="E103" s="43"/>
      <c r="F103" s="44"/>
    </row>
    <row r="104" spans="1:6" ht="25.5" customHeight="1" thickBot="1">
      <c r="A104" s="4" t="s">
        <v>163</v>
      </c>
      <c r="B104" s="70">
        <f>'Celková tabulka'!B103</f>
        <v>0</v>
      </c>
      <c r="C104" s="43"/>
      <c r="D104" s="46"/>
      <c r="E104" s="43"/>
      <c r="F104" s="44"/>
    </row>
    <row r="105" spans="1:6" ht="25.5" customHeight="1" thickBot="1">
      <c r="A105" s="4" t="s">
        <v>164</v>
      </c>
      <c r="B105" s="70">
        <f>'Celková tabulka'!B104</f>
        <v>0</v>
      </c>
      <c r="C105" s="43"/>
      <c r="D105" s="46"/>
      <c r="E105" s="43"/>
      <c r="F105" s="44"/>
    </row>
    <row r="106" spans="1:6" ht="25.5" customHeight="1" thickBot="1">
      <c r="A106" s="4" t="s">
        <v>165</v>
      </c>
      <c r="B106" s="70">
        <f>'Celková tabulka'!B105</f>
        <v>0</v>
      </c>
      <c r="C106" s="43"/>
      <c r="D106" s="46"/>
      <c r="E106" s="43"/>
      <c r="F106" s="44"/>
    </row>
  </sheetData>
  <sheetProtection/>
  <mergeCells count="8">
    <mergeCell ref="A1:F2"/>
    <mergeCell ref="A3:A6"/>
    <mergeCell ref="B3:B6"/>
    <mergeCell ref="C3:F3"/>
    <mergeCell ref="C4:D4"/>
    <mergeCell ref="E4:F4"/>
    <mergeCell ref="C5:D5"/>
    <mergeCell ref="E5:F5"/>
  </mergeCells>
  <printOptions/>
  <pageMargins left="0.35" right="0.19" top="0.35" bottom="0.33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6">
      <selection activeCell="L102" sqref="L102"/>
    </sheetView>
  </sheetViews>
  <sheetFormatPr defaultColWidth="9.140625" defaultRowHeight="15"/>
  <cols>
    <col min="1" max="1" width="6.140625" style="8" customWidth="1"/>
    <col min="2" max="2" width="25.8515625" style="8" customWidth="1"/>
    <col min="3" max="6" width="13.57421875" style="8" customWidth="1"/>
    <col min="7" max="7" width="11.00390625" style="8" customWidth="1"/>
    <col min="8" max="16384" width="9.140625" style="8" customWidth="1"/>
  </cols>
  <sheetData>
    <row r="1" spans="1:7" ht="15" customHeight="1">
      <c r="A1" s="244" t="s">
        <v>59</v>
      </c>
      <c r="B1" s="245"/>
      <c r="C1" s="245"/>
      <c r="D1" s="245"/>
      <c r="E1" s="245"/>
      <c r="F1" s="245"/>
      <c r="G1" s="246"/>
    </row>
    <row r="2" spans="1:7" ht="15.75" customHeight="1" thickBot="1">
      <c r="A2" s="247"/>
      <c r="B2" s="248"/>
      <c r="C2" s="248"/>
      <c r="D2" s="248"/>
      <c r="E2" s="248"/>
      <c r="F2" s="248"/>
      <c r="G2" s="249"/>
    </row>
    <row r="3" spans="1:7" ht="15" customHeight="1" thickBot="1">
      <c r="A3" s="205"/>
      <c r="B3" s="243" t="s">
        <v>0</v>
      </c>
      <c r="C3" s="230" t="s">
        <v>5</v>
      </c>
      <c r="D3" s="231"/>
      <c r="E3" s="231"/>
      <c r="F3" s="232"/>
      <c r="G3" s="25" t="s">
        <v>11</v>
      </c>
    </row>
    <row r="4" spans="1:7" ht="18.75" customHeight="1">
      <c r="A4" s="206"/>
      <c r="B4" s="226"/>
      <c r="C4" s="224" t="s">
        <v>13</v>
      </c>
      <c r="D4" s="225"/>
      <c r="E4" s="224" t="s">
        <v>12</v>
      </c>
      <c r="F4" s="225"/>
      <c r="G4" s="26" t="s">
        <v>49</v>
      </c>
    </row>
    <row r="5" spans="1:7" ht="16.5" customHeight="1" thickBot="1">
      <c r="A5" s="206"/>
      <c r="B5" s="226"/>
      <c r="C5" s="242" t="s">
        <v>56</v>
      </c>
      <c r="D5" s="210"/>
      <c r="E5" s="242" t="s">
        <v>57</v>
      </c>
      <c r="F5" s="210"/>
      <c r="G5" s="1" t="s">
        <v>58</v>
      </c>
    </row>
    <row r="6" spans="1:7" ht="15.75" customHeight="1" thickBot="1">
      <c r="A6" s="207"/>
      <c r="B6" s="227"/>
      <c r="C6" s="20" t="s">
        <v>53</v>
      </c>
      <c r="D6" s="27" t="s">
        <v>54</v>
      </c>
      <c r="E6" s="20" t="s">
        <v>53</v>
      </c>
      <c r="F6" s="21" t="s">
        <v>54</v>
      </c>
      <c r="G6" s="28"/>
    </row>
    <row r="7" spans="1:7" ht="26.25" customHeight="1">
      <c r="A7" s="29" t="s">
        <v>24</v>
      </c>
      <c r="B7" s="11" t="str">
        <f>'Celková tabulka'!B6</f>
        <v>Adensam Nicholas Jan</v>
      </c>
      <c r="C7" s="35"/>
      <c r="D7" s="36"/>
      <c r="E7" s="35"/>
      <c r="F7" s="37"/>
      <c r="G7" s="38"/>
    </row>
    <row r="8" spans="1:7" ht="26.25" customHeight="1">
      <c r="A8" s="3" t="s">
        <v>25</v>
      </c>
      <c r="B8" s="12" t="str">
        <f>'Celková tabulka'!B7</f>
        <v>Dobeš Vojtěch</v>
      </c>
      <c r="C8" s="39"/>
      <c r="D8" s="40"/>
      <c r="E8" s="39"/>
      <c r="F8" s="41"/>
      <c r="G8" s="42"/>
    </row>
    <row r="9" spans="1:7" ht="26.25" customHeight="1">
      <c r="A9" s="3" t="s">
        <v>26</v>
      </c>
      <c r="B9" s="12" t="str">
        <f>'Celková tabulka'!B8</f>
        <v>Dohnal Adam</v>
      </c>
      <c r="C9" s="39"/>
      <c r="D9" s="40"/>
      <c r="E9" s="39"/>
      <c r="F9" s="41"/>
      <c r="G9" s="42"/>
    </row>
    <row r="10" spans="1:7" ht="26.25" customHeight="1">
      <c r="A10" s="3" t="s">
        <v>27</v>
      </c>
      <c r="B10" s="12" t="str">
        <f>'Celková tabulka'!B9</f>
        <v>Grégr Jakub</v>
      </c>
      <c r="C10" s="39"/>
      <c r="D10" s="40"/>
      <c r="E10" s="39"/>
      <c r="F10" s="41"/>
      <c r="G10" s="42"/>
    </row>
    <row r="11" spans="1:7" ht="26.25" customHeight="1">
      <c r="A11" s="3" t="s">
        <v>28</v>
      </c>
      <c r="B11" s="12" t="str">
        <f>'Celková tabulka'!B10</f>
        <v>Héža Jakub</v>
      </c>
      <c r="C11" s="39"/>
      <c r="D11" s="40"/>
      <c r="E11" s="39"/>
      <c r="F11" s="41"/>
      <c r="G11" s="42"/>
    </row>
    <row r="12" spans="1:7" ht="26.25" customHeight="1">
      <c r="A12" s="3" t="s">
        <v>29</v>
      </c>
      <c r="B12" s="12" t="str">
        <f>'Celková tabulka'!B11</f>
        <v>Héžová Barbora</v>
      </c>
      <c r="C12" s="39"/>
      <c r="D12" s="40"/>
      <c r="E12" s="39"/>
      <c r="F12" s="41"/>
      <c r="G12" s="42"/>
    </row>
    <row r="13" spans="1:7" ht="26.25" customHeight="1">
      <c r="A13" s="3" t="s">
        <v>30</v>
      </c>
      <c r="B13" s="12" t="str">
        <f>'Celková tabulka'!B12</f>
        <v>Horák Vojtěch</v>
      </c>
      <c r="C13" s="39"/>
      <c r="D13" s="40"/>
      <c r="E13" s="39"/>
      <c r="F13" s="41"/>
      <c r="G13" s="42"/>
    </row>
    <row r="14" spans="1:7" ht="26.25" customHeight="1">
      <c r="A14" s="3" t="s">
        <v>31</v>
      </c>
      <c r="B14" s="12" t="str">
        <f>'Celková tabulka'!B13</f>
        <v>Hroch Michal</v>
      </c>
      <c r="C14" s="39"/>
      <c r="D14" s="40"/>
      <c r="E14" s="39"/>
      <c r="F14" s="41"/>
      <c r="G14" s="42"/>
    </row>
    <row r="15" spans="1:7" ht="26.25" customHeight="1">
      <c r="A15" s="3" t="s">
        <v>32</v>
      </c>
      <c r="B15" s="12" t="str">
        <f>'Celková tabulka'!B14</f>
        <v>Kolomazník Jonáš</v>
      </c>
      <c r="C15" s="39"/>
      <c r="D15" s="40"/>
      <c r="E15" s="39"/>
      <c r="F15" s="41"/>
      <c r="G15" s="42"/>
    </row>
    <row r="16" spans="1:7" ht="26.25" customHeight="1">
      <c r="A16" s="3" t="s">
        <v>33</v>
      </c>
      <c r="B16" s="12" t="str">
        <f>'Celková tabulka'!B15</f>
        <v>Korhoňová Tereza</v>
      </c>
      <c r="C16" s="39"/>
      <c r="D16" s="40"/>
      <c r="E16" s="39"/>
      <c r="F16" s="41"/>
      <c r="G16" s="42"/>
    </row>
    <row r="17" spans="1:7" ht="26.25" customHeight="1">
      <c r="A17" s="3" t="s">
        <v>34</v>
      </c>
      <c r="B17" s="12" t="str">
        <f>'Celková tabulka'!B16</f>
        <v>Kožuškaničová Natálie</v>
      </c>
      <c r="C17" s="39"/>
      <c r="D17" s="40"/>
      <c r="E17" s="39"/>
      <c r="F17" s="41"/>
      <c r="G17" s="42"/>
    </row>
    <row r="18" spans="1:7" ht="26.25" customHeight="1">
      <c r="A18" s="3" t="s">
        <v>35</v>
      </c>
      <c r="B18" s="12" t="str">
        <f>'Celková tabulka'!B17</f>
        <v>Kubíčková Eva</v>
      </c>
      <c r="C18" s="39"/>
      <c r="D18" s="40"/>
      <c r="E18" s="39"/>
      <c r="F18" s="41"/>
      <c r="G18" s="42"/>
    </row>
    <row r="19" spans="1:7" ht="26.25" customHeight="1">
      <c r="A19" s="3" t="s">
        <v>36</v>
      </c>
      <c r="B19" s="12" t="str">
        <f>'Celková tabulka'!B18</f>
        <v>Lawson Samuel</v>
      </c>
      <c r="C19" s="39"/>
      <c r="D19" s="40"/>
      <c r="E19" s="39"/>
      <c r="F19" s="41"/>
      <c r="G19" s="42"/>
    </row>
    <row r="20" spans="1:7" ht="26.25" customHeight="1">
      <c r="A20" s="3" t="s">
        <v>37</v>
      </c>
      <c r="B20" s="12" t="str">
        <f>'Celková tabulka'!B19</f>
        <v>Lenhart Ondřej</v>
      </c>
      <c r="C20" s="39"/>
      <c r="D20" s="40"/>
      <c r="E20" s="39"/>
      <c r="F20" s="41"/>
      <c r="G20" s="42"/>
    </row>
    <row r="21" spans="1:7" ht="26.25" customHeight="1">
      <c r="A21" s="3" t="s">
        <v>38</v>
      </c>
      <c r="B21" s="12" t="str">
        <f>'Celková tabulka'!B20</f>
        <v>Lochman Benedikt František</v>
      </c>
      <c r="C21" s="39"/>
      <c r="D21" s="40"/>
      <c r="E21" s="39"/>
      <c r="F21" s="41"/>
      <c r="G21" s="42"/>
    </row>
    <row r="22" spans="1:7" ht="26.25" customHeight="1">
      <c r="A22" s="3" t="s">
        <v>39</v>
      </c>
      <c r="B22" s="12" t="str">
        <f>'Celková tabulka'!B21</f>
        <v>Matušík Daniel</v>
      </c>
      <c r="C22" s="39"/>
      <c r="D22" s="40"/>
      <c r="E22" s="39"/>
      <c r="F22" s="41"/>
      <c r="G22" s="42"/>
    </row>
    <row r="23" spans="1:7" ht="26.25" customHeight="1">
      <c r="A23" s="3" t="s">
        <v>40</v>
      </c>
      <c r="B23" s="12" t="str">
        <f>'Celková tabulka'!B22</f>
        <v>Mičunková Lucie</v>
      </c>
      <c r="C23" s="39"/>
      <c r="D23" s="40"/>
      <c r="E23" s="39"/>
      <c r="F23" s="41"/>
      <c r="G23" s="42"/>
    </row>
    <row r="24" spans="1:7" ht="26.25" customHeight="1">
      <c r="A24" s="3" t="s">
        <v>41</v>
      </c>
      <c r="B24" s="12" t="str">
        <f>'Celková tabulka'!B23</f>
        <v>Morbitzerová Karolína</v>
      </c>
      <c r="C24" s="39"/>
      <c r="D24" s="40"/>
      <c r="E24" s="39"/>
      <c r="F24" s="41"/>
      <c r="G24" s="42"/>
    </row>
    <row r="25" spans="1:7" ht="26.25" customHeight="1">
      <c r="A25" s="3" t="s">
        <v>42</v>
      </c>
      <c r="B25" s="12" t="str">
        <f>'Celková tabulka'!B24</f>
        <v>Pospíšil Jonáš</v>
      </c>
      <c r="C25" s="39"/>
      <c r="D25" s="40"/>
      <c r="E25" s="39"/>
      <c r="F25" s="41"/>
      <c r="G25" s="42"/>
    </row>
    <row r="26" spans="1:7" ht="26.25" customHeight="1">
      <c r="A26" s="3" t="s">
        <v>43</v>
      </c>
      <c r="B26" s="12" t="str">
        <f>'Celková tabulka'!B25</f>
        <v>Pospíšil Kryštof</v>
      </c>
      <c r="C26" s="39"/>
      <c r="D26" s="40"/>
      <c r="E26" s="39"/>
      <c r="F26" s="41"/>
      <c r="G26" s="42"/>
    </row>
    <row r="27" spans="1:7" ht="26.25" customHeight="1">
      <c r="A27" s="3" t="s">
        <v>44</v>
      </c>
      <c r="B27" s="12" t="str">
        <f>'Celková tabulka'!B26</f>
        <v>Přidal Tomáš</v>
      </c>
      <c r="C27" s="39"/>
      <c r="D27" s="40"/>
      <c r="E27" s="39"/>
      <c r="F27" s="41"/>
      <c r="G27" s="42"/>
    </row>
    <row r="28" spans="1:7" ht="26.25" customHeight="1">
      <c r="A28" s="3" t="s">
        <v>45</v>
      </c>
      <c r="B28" s="12" t="str">
        <f>'Celková tabulka'!B27</f>
        <v>Ristovský Jan</v>
      </c>
      <c r="C28" s="39"/>
      <c r="D28" s="40"/>
      <c r="E28" s="39"/>
      <c r="F28" s="41"/>
      <c r="G28" s="42"/>
    </row>
    <row r="29" spans="1:7" ht="26.25" customHeight="1">
      <c r="A29" s="3" t="s">
        <v>46</v>
      </c>
      <c r="B29" s="12" t="str">
        <f>'Celková tabulka'!B28</f>
        <v>Skřeček David</v>
      </c>
      <c r="C29" s="39"/>
      <c r="D29" s="40"/>
      <c r="E29" s="39"/>
      <c r="F29" s="41"/>
      <c r="G29" s="42"/>
    </row>
    <row r="30" spans="1:7" ht="26.25" customHeight="1">
      <c r="A30" s="3" t="s">
        <v>47</v>
      </c>
      <c r="B30" s="12" t="str">
        <f>'Celková tabulka'!B29</f>
        <v>Šalman Jan</v>
      </c>
      <c r="C30" s="39"/>
      <c r="D30" s="40"/>
      <c r="E30" s="39"/>
      <c r="F30" s="41"/>
      <c r="G30" s="42"/>
    </row>
    <row r="31" spans="1:7" ht="26.25" customHeight="1">
      <c r="A31" s="3" t="s">
        <v>48</v>
      </c>
      <c r="B31" s="30" t="str">
        <f>'Celková tabulka'!B30</f>
        <v>Urbášková Elena</v>
      </c>
      <c r="C31" s="39"/>
      <c r="D31" s="41"/>
      <c r="E31" s="39"/>
      <c r="F31" s="41"/>
      <c r="G31" s="42"/>
    </row>
    <row r="32" spans="1:7" ht="26.25" customHeight="1">
      <c r="A32" s="3" t="s">
        <v>67</v>
      </c>
      <c r="B32" s="30" t="str">
        <f>'Celková tabulka'!B31</f>
        <v>Vajda Lukáš</v>
      </c>
      <c r="C32" s="39"/>
      <c r="D32" s="41"/>
      <c r="E32" s="39"/>
      <c r="F32" s="41"/>
      <c r="G32" s="42"/>
    </row>
    <row r="33" spans="1:7" ht="26.25" customHeight="1">
      <c r="A33" s="3" t="s">
        <v>68</v>
      </c>
      <c r="B33" s="30" t="str">
        <f>'Celková tabulka'!B32</f>
        <v>Vandrovec Václav</v>
      </c>
      <c r="C33" s="39"/>
      <c r="D33" s="41"/>
      <c r="E33" s="39"/>
      <c r="F33" s="41"/>
      <c r="G33" s="42"/>
    </row>
    <row r="34" spans="1:7" ht="26.25" customHeight="1">
      <c r="A34" s="3" t="s">
        <v>69</v>
      </c>
      <c r="B34" s="30" t="str">
        <f>'Celková tabulka'!B33</f>
        <v>Samuel Filip</v>
      </c>
      <c r="C34" s="39"/>
      <c r="D34" s="41"/>
      <c r="E34" s="39"/>
      <c r="F34" s="41"/>
      <c r="G34" s="42"/>
    </row>
    <row r="35" spans="1:7" ht="26.25" customHeight="1">
      <c r="A35" s="3" t="s">
        <v>70</v>
      </c>
      <c r="B35" s="30">
        <f>'Celková tabulka'!B34</f>
        <v>0</v>
      </c>
      <c r="C35" s="39"/>
      <c r="D35" s="41"/>
      <c r="E35" s="39"/>
      <c r="F35" s="41"/>
      <c r="G35" s="42"/>
    </row>
    <row r="36" spans="1:7" ht="26.25" customHeight="1">
      <c r="A36" s="3" t="s">
        <v>71</v>
      </c>
      <c r="B36" s="30">
        <f>'Celková tabulka'!B35</f>
        <v>0</v>
      </c>
      <c r="C36" s="39"/>
      <c r="D36" s="41"/>
      <c r="E36" s="39"/>
      <c r="F36" s="41"/>
      <c r="G36" s="42"/>
    </row>
    <row r="37" spans="1:7" ht="26.25" customHeight="1">
      <c r="A37" s="3" t="s">
        <v>72</v>
      </c>
      <c r="B37" s="30">
        <f>'Celková tabulka'!B36</f>
        <v>0</v>
      </c>
      <c r="C37" s="39"/>
      <c r="D37" s="41"/>
      <c r="E37" s="39"/>
      <c r="F37" s="41"/>
      <c r="G37" s="42"/>
    </row>
    <row r="38" spans="1:7" ht="26.25" customHeight="1">
      <c r="A38" s="3" t="s">
        <v>73</v>
      </c>
      <c r="B38" s="30">
        <f>'Celková tabulka'!B37</f>
        <v>0</v>
      </c>
      <c r="C38" s="39"/>
      <c r="D38" s="41"/>
      <c r="E38" s="39"/>
      <c r="F38" s="41"/>
      <c r="G38" s="42"/>
    </row>
    <row r="39" spans="1:7" ht="26.25" customHeight="1">
      <c r="A39" s="3" t="s">
        <v>74</v>
      </c>
      <c r="B39" s="30">
        <f>'Celková tabulka'!B38</f>
        <v>0</v>
      </c>
      <c r="C39" s="39"/>
      <c r="D39" s="41"/>
      <c r="E39" s="39"/>
      <c r="F39" s="41"/>
      <c r="G39" s="42"/>
    </row>
    <row r="40" spans="1:7" ht="26.25" customHeight="1">
      <c r="A40" s="3" t="s">
        <v>75</v>
      </c>
      <c r="B40" s="30">
        <f>'Celková tabulka'!B39</f>
        <v>0</v>
      </c>
      <c r="C40" s="39"/>
      <c r="D40" s="41"/>
      <c r="E40" s="39"/>
      <c r="F40" s="41"/>
      <c r="G40" s="42"/>
    </row>
    <row r="41" spans="1:7" ht="26.25" customHeight="1">
      <c r="A41" s="3" t="s">
        <v>76</v>
      </c>
      <c r="B41" s="30">
        <f>'Celková tabulka'!B40</f>
        <v>0</v>
      </c>
      <c r="C41" s="39"/>
      <c r="D41" s="41"/>
      <c r="E41" s="39"/>
      <c r="F41" s="41"/>
      <c r="G41" s="42"/>
    </row>
    <row r="42" spans="1:7" ht="26.25" customHeight="1">
      <c r="A42" s="3" t="s">
        <v>77</v>
      </c>
      <c r="B42" s="30">
        <f>'Celková tabulka'!B41</f>
        <v>0</v>
      </c>
      <c r="C42" s="39"/>
      <c r="D42" s="41"/>
      <c r="E42" s="39"/>
      <c r="F42" s="41"/>
      <c r="G42" s="42"/>
    </row>
    <row r="43" spans="1:7" ht="26.25" customHeight="1">
      <c r="A43" s="3" t="s">
        <v>78</v>
      </c>
      <c r="B43" s="30">
        <f>'Celková tabulka'!B42</f>
        <v>0</v>
      </c>
      <c r="C43" s="39"/>
      <c r="D43" s="41"/>
      <c r="E43" s="39"/>
      <c r="F43" s="41"/>
      <c r="G43" s="42"/>
    </row>
    <row r="44" spans="1:7" ht="26.25" customHeight="1">
      <c r="A44" s="3" t="s">
        <v>79</v>
      </c>
      <c r="B44" s="30">
        <f>'Celková tabulka'!B43</f>
        <v>0</v>
      </c>
      <c r="C44" s="39"/>
      <c r="D44" s="41"/>
      <c r="E44" s="39"/>
      <c r="F44" s="41"/>
      <c r="G44" s="42"/>
    </row>
    <row r="45" spans="1:7" ht="26.25" customHeight="1">
      <c r="A45" s="3" t="s">
        <v>80</v>
      </c>
      <c r="B45" s="30">
        <f>'Celková tabulka'!B44</f>
        <v>0</v>
      </c>
      <c r="C45" s="39"/>
      <c r="D45" s="41"/>
      <c r="E45" s="39"/>
      <c r="F45" s="41"/>
      <c r="G45" s="42"/>
    </row>
    <row r="46" spans="1:7" ht="26.25" customHeight="1">
      <c r="A46" s="3" t="s">
        <v>81</v>
      </c>
      <c r="B46" s="30">
        <f>'Celková tabulka'!B45</f>
        <v>0</v>
      </c>
      <c r="C46" s="39"/>
      <c r="D46" s="41"/>
      <c r="E46" s="39"/>
      <c r="F46" s="41"/>
      <c r="G46" s="42"/>
    </row>
    <row r="47" spans="1:7" ht="26.25" customHeight="1">
      <c r="A47" s="3" t="s">
        <v>82</v>
      </c>
      <c r="B47" s="30">
        <f>'Celková tabulka'!B46</f>
        <v>0</v>
      </c>
      <c r="C47" s="39"/>
      <c r="D47" s="41"/>
      <c r="E47" s="39"/>
      <c r="F47" s="41"/>
      <c r="G47" s="42"/>
    </row>
    <row r="48" spans="1:7" ht="26.25" customHeight="1">
      <c r="A48" s="3" t="s">
        <v>83</v>
      </c>
      <c r="B48" s="30">
        <f>'Celková tabulka'!B47</f>
        <v>0</v>
      </c>
      <c r="C48" s="39"/>
      <c r="D48" s="41"/>
      <c r="E48" s="39"/>
      <c r="F48" s="41"/>
      <c r="G48" s="42"/>
    </row>
    <row r="49" spans="1:7" ht="26.25" customHeight="1">
      <c r="A49" s="3" t="s">
        <v>84</v>
      </c>
      <c r="B49" s="30">
        <f>'Celková tabulka'!B48</f>
        <v>0</v>
      </c>
      <c r="C49" s="39"/>
      <c r="D49" s="41"/>
      <c r="E49" s="39"/>
      <c r="F49" s="41"/>
      <c r="G49" s="42"/>
    </row>
    <row r="50" spans="1:7" ht="26.25" customHeight="1">
      <c r="A50" s="3" t="s">
        <v>85</v>
      </c>
      <c r="B50" s="30">
        <f>'Celková tabulka'!B49</f>
        <v>0</v>
      </c>
      <c r="C50" s="39"/>
      <c r="D50" s="41"/>
      <c r="E50" s="39"/>
      <c r="F50" s="41"/>
      <c r="G50" s="42"/>
    </row>
    <row r="51" spans="1:7" ht="26.25" customHeight="1">
      <c r="A51" s="3" t="s">
        <v>86</v>
      </c>
      <c r="B51" s="30">
        <f>'Celková tabulka'!B50</f>
        <v>0</v>
      </c>
      <c r="C51" s="39"/>
      <c r="D51" s="41"/>
      <c r="E51" s="39"/>
      <c r="F51" s="41"/>
      <c r="G51" s="42"/>
    </row>
    <row r="52" spans="1:7" ht="26.25" customHeight="1">
      <c r="A52" s="3" t="s">
        <v>87</v>
      </c>
      <c r="B52" s="30">
        <f>'Celková tabulka'!B51</f>
        <v>0</v>
      </c>
      <c r="C52" s="39"/>
      <c r="D52" s="41"/>
      <c r="E52" s="39"/>
      <c r="F52" s="41"/>
      <c r="G52" s="42"/>
    </row>
    <row r="53" spans="1:7" ht="26.25" customHeight="1">
      <c r="A53" s="3" t="s">
        <v>88</v>
      </c>
      <c r="B53" s="30">
        <f>'Celková tabulka'!B52</f>
        <v>0</v>
      </c>
      <c r="C53" s="39"/>
      <c r="D53" s="41"/>
      <c r="E53" s="39"/>
      <c r="F53" s="41"/>
      <c r="G53" s="42"/>
    </row>
    <row r="54" spans="1:7" ht="26.25" customHeight="1">
      <c r="A54" s="3" t="s">
        <v>89</v>
      </c>
      <c r="B54" s="30">
        <f>'Celková tabulka'!B53</f>
        <v>0</v>
      </c>
      <c r="C54" s="39"/>
      <c r="D54" s="41"/>
      <c r="E54" s="39"/>
      <c r="F54" s="41"/>
      <c r="G54" s="42"/>
    </row>
    <row r="55" spans="1:7" ht="26.25" customHeight="1">
      <c r="A55" s="3" t="s">
        <v>90</v>
      </c>
      <c r="B55" s="30">
        <f>'Celková tabulka'!B54</f>
        <v>0</v>
      </c>
      <c r="C55" s="39"/>
      <c r="D55" s="41"/>
      <c r="E55" s="39"/>
      <c r="F55" s="41"/>
      <c r="G55" s="42"/>
    </row>
    <row r="56" spans="1:7" ht="26.25" customHeight="1" thickBot="1">
      <c r="A56" s="5" t="s">
        <v>91</v>
      </c>
      <c r="B56" s="31">
        <f>'Celková tabulka'!B55</f>
        <v>0</v>
      </c>
      <c r="C56" s="43"/>
      <c r="D56" s="44"/>
      <c r="E56" s="43"/>
      <c r="F56" s="44"/>
      <c r="G56" s="45"/>
    </row>
    <row r="57" spans="1:7" ht="25.5" customHeight="1" thickBot="1">
      <c r="A57" s="5" t="s">
        <v>116</v>
      </c>
      <c r="B57" s="31">
        <f>'Celková tabulka'!B56</f>
        <v>0</v>
      </c>
      <c r="C57" s="43"/>
      <c r="D57" s="44"/>
      <c r="E57" s="43"/>
      <c r="F57" s="44"/>
      <c r="G57" s="45"/>
    </row>
    <row r="58" spans="1:7" ht="25.5" customHeight="1" thickBot="1">
      <c r="A58" s="5" t="s">
        <v>117</v>
      </c>
      <c r="B58" s="31">
        <f>'Celková tabulka'!B57</f>
        <v>0</v>
      </c>
      <c r="C58" s="43"/>
      <c r="D58" s="44"/>
      <c r="E58" s="43"/>
      <c r="F58" s="44"/>
      <c r="G58" s="45"/>
    </row>
    <row r="59" spans="1:7" ht="25.5" customHeight="1" thickBot="1">
      <c r="A59" s="5" t="s">
        <v>118</v>
      </c>
      <c r="B59" s="31">
        <f>'Celková tabulka'!B58</f>
        <v>0</v>
      </c>
      <c r="C59" s="43"/>
      <c r="D59" s="44"/>
      <c r="E59" s="43"/>
      <c r="F59" s="44"/>
      <c r="G59" s="45"/>
    </row>
    <row r="60" spans="1:7" ht="25.5" customHeight="1" thickBot="1">
      <c r="A60" s="5" t="s">
        <v>119</v>
      </c>
      <c r="B60" s="31">
        <f>'Celková tabulka'!B59</f>
        <v>0</v>
      </c>
      <c r="C60" s="43"/>
      <c r="D60" s="44"/>
      <c r="E60" s="43"/>
      <c r="F60" s="44"/>
      <c r="G60" s="45"/>
    </row>
    <row r="61" spans="1:7" ht="25.5" customHeight="1" thickBot="1">
      <c r="A61" s="5" t="s">
        <v>120</v>
      </c>
      <c r="B61" s="31">
        <f>'Celková tabulka'!B60</f>
        <v>0</v>
      </c>
      <c r="C61" s="43"/>
      <c r="D61" s="44"/>
      <c r="E61" s="43"/>
      <c r="F61" s="44"/>
      <c r="G61" s="45"/>
    </row>
    <row r="62" spans="1:7" ht="25.5" customHeight="1" thickBot="1">
      <c r="A62" s="5" t="s">
        <v>121</v>
      </c>
      <c r="B62" s="31">
        <f>'Celková tabulka'!B61</f>
        <v>0</v>
      </c>
      <c r="C62" s="43"/>
      <c r="D62" s="44"/>
      <c r="E62" s="43"/>
      <c r="F62" s="44"/>
      <c r="G62" s="45"/>
    </row>
    <row r="63" spans="1:7" ht="25.5" customHeight="1" thickBot="1">
      <c r="A63" s="5" t="s">
        <v>122</v>
      </c>
      <c r="B63" s="31">
        <f>'Celková tabulka'!B62</f>
        <v>0</v>
      </c>
      <c r="C63" s="43"/>
      <c r="D63" s="44"/>
      <c r="E63" s="43"/>
      <c r="F63" s="44"/>
      <c r="G63" s="45"/>
    </row>
    <row r="64" spans="1:7" ht="25.5" customHeight="1" thickBot="1">
      <c r="A64" s="5" t="s">
        <v>123</v>
      </c>
      <c r="B64" s="31">
        <f>'Celková tabulka'!B63</f>
        <v>0</v>
      </c>
      <c r="C64" s="43"/>
      <c r="D64" s="44"/>
      <c r="E64" s="43"/>
      <c r="F64" s="44"/>
      <c r="G64" s="45"/>
    </row>
    <row r="65" spans="1:7" ht="25.5" customHeight="1" thickBot="1">
      <c r="A65" s="5" t="s">
        <v>124</v>
      </c>
      <c r="B65" s="31">
        <f>'Celková tabulka'!B64</f>
        <v>0</v>
      </c>
      <c r="C65" s="43"/>
      <c r="D65" s="44"/>
      <c r="E65" s="43"/>
      <c r="F65" s="44"/>
      <c r="G65" s="45"/>
    </row>
    <row r="66" spans="1:7" ht="25.5" customHeight="1" thickBot="1">
      <c r="A66" s="5" t="s">
        <v>125</v>
      </c>
      <c r="B66" s="31">
        <f>'Celková tabulka'!B65</f>
        <v>0</v>
      </c>
      <c r="C66" s="43"/>
      <c r="D66" s="44"/>
      <c r="E66" s="43"/>
      <c r="F66" s="44"/>
      <c r="G66" s="45"/>
    </row>
    <row r="67" spans="1:7" ht="25.5" customHeight="1" thickBot="1">
      <c r="A67" s="5" t="s">
        <v>126</v>
      </c>
      <c r="B67" s="31">
        <f>'Celková tabulka'!B66</f>
        <v>0</v>
      </c>
      <c r="C67" s="43"/>
      <c r="D67" s="44"/>
      <c r="E67" s="43"/>
      <c r="F67" s="44"/>
      <c r="G67" s="45"/>
    </row>
    <row r="68" spans="1:7" ht="25.5" customHeight="1" thickBot="1">
      <c r="A68" s="5" t="s">
        <v>127</v>
      </c>
      <c r="B68" s="31">
        <f>'Celková tabulka'!B67</f>
        <v>0</v>
      </c>
      <c r="C68" s="43"/>
      <c r="D68" s="44"/>
      <c r="E68" s="43"/>
      <c r="F68" s="44"/>
      <c r="G68" s="45"/>
    </row>
    <row r="69" spans="1:7" ht="25.5" customHeight="1" thickBot="1">
      <c r="A69" s="5" t="s">
        <v>128</v>
      </c>
      <c r="B69" s="31">
        <f>'Celková tabulka'!B68</f>
        <v>0</v>
      </c>
      <c r="C69" s="43"/>
      <c r="D69" s="44"/>
      <c r="E69" s="43"/>
      <c r="F69" s="44"/>
      <c r="G69" s="45"/>
    </row>
    <row r="70" spans="1:7" ht="25.5" customHeight="1" thickBot="1">
      <c r="A70" s="5" t="s">
        <v>129</v>
      </c>
      <c r="B70" s="31">
        <f>'Celková tabulka'!B69</f>
        <v>0</v>
      </c>
      <c r="C70" s="43"/>
      <c r="D70" s="44"/>
      <c r="E70" s="43"/>
      <c r="F70" s="44"/>
      <c r="G70" s="45"/>
    </row>
    <row r="71" spans="1:7" ht="25.5" customHeight="1" thickBot="1">
      <c r="A71" s="5" t="s">
        <v>130</v>
      </c>
      <c r="B71" s="31">
        <f>'Celková tabulka'!B70</f>
        <v>0</v>
      </c>
      <c r="C71" s="43"/>
      <c r="D71" s="44"/>
      <c r="E71" s="43"/>
      <c r="F71" s="44"/>
      <c r="G71" s="45"/>
    </row>
    <row r="72" spans="1:7" ht="25.5" customHeight="1" thickBot="1">
      <c r="A72" s="5" t="s">
        <v>131</v>
      </c>
      <c r="B72" s="31">
        <f>'Celková tabulka'!B71</f>
        <v>0</v>
      </c>
      <c r="C72" s="43"/>
      <c r="D72" s="44"/>
      <c r="E72" s="43"/>
      <c r="F72" s="44"/>
      <c r="G72" s="45"/>
    </row>
    <row r="73" spans="1:7" ht="25.5" customHeight="1" thickBot="1">
      <c r="A73" s="5" t="s">
        <v>132</v>
      </c>
      <c r="B73" s="31">
        <f>'Celková tabulka'!B72</f>
        <v>0</v>
      </c>
      <c r="C73" s="43"/>
      <c r="D73" s="44"/>
      <c r="E73" s="43"/>
      <c r="F73" s="44"/>
      <c r="G73" s="45"/>
    </row>
    <row r="74" spans="1:7" ht="25.5" customHeight="1" thickBot="1">
      <c r="A74" s="5" t="s">
        <v>133</v>
      </c>
      <c r="B74" s="31">
        <f>'Celková tabulka'!B73</f>
        <v>0</v>
      </c>
      <c r="C74" s="43"/>
      <c r="D74" s="44"/>
      <c r="E74" s="43"/>
      <c r="F74" s="44"/>
      <c r="G74" s="45"/>
    </row>
    <row r="75" spans="1:7" ht="25.5" customHeight="1" thickBot="1">
      <c r="A75" s="5" t="s">
        <v>134</v>
      </c>
      <c r="B75" s="31">
        <f>'Celková tabulka'!B74</f>
        <v>0</v>
      </c>
      <c r="C75" s="43"/>
      <c r="D75" s="44"/>
      <c r="E75" s="43"/>
      <c r="F75" s="44"/>
      <c r="G75" s="45"/>
    </row>
    <row r="76" spans="1:7" ht="25.5" customHeight="1" thickBot="1">
      <c r="A76" s="5" t="s">
        <v>135</v>
      </c>
      <c r="B76" s="31">
        <f>'Celková tabulka'!B75</f>
        <v>0</v>
      </c>
      <c r="C76" s="43"/>
      <c r="D76" s="44"/>
      <c r="E76" s="43"/>
      <c r="F76" s="44"/>
      <c r="G76" s="45"/>
    </row>
    <row r="77" spans="1:7" ht="25.5" customHeight="1" thickBot="1">
      <c r="A77" s="5" t="s">
        <v>136</v>
      </c>
      <c r="B77" s="31">
        <f>'Celková tabulka'!B76</f>
        <v>0</v>
      </c>
      <c r="C77" s="43"/>
      <c r="D77" s="44"/>
      <c r="E77" s="43"/>
      <c r="F77" s="44"/>
      <c r="G77" s="45"/>
    </row>
    <row r="78" spans="1:7" ht="25.5" customHeight="1" thickBot="1">
      <c r="A78" s="5" t="s">
        <v>137</v>
      </c>
      <c r="B78" s="31">
        <f>'Celková tabulka'!B77</f>
        <v>0</v>
      </c>
      <c r="C78" s="43"/>
      <c r="D78" s="44"/>
      <c r="E78" s="43"/>
      <c r="F78" s="44"/>
      <c r="G78" s="45"/>
    </row>
    <row r="79" spans="1:7" ht="25.5" customHeight="1" thickBot="1">
      <c r="A79" s="5" t="s">
        <v>138</v>
      </c>
      <c r="B79" s="31">
        <f>'Celková tabulka'!B78</f>
        <v>0</v>
      </c>
      <c r="C79" s="43"/>
      <c r="D79" s="44"/>
      <c r="E79" s="43"/>
      <c r="F79" s="44"/>
      <c r="G79" s="45"/>
    </row>
    <row r="80" spans="1:7" ht="25.5" customHeight="1" thickBot="1">
      <c r="A80" s="5" t="s">
        <v>139</v>
      </c>
      <c r="B80" s="31">
        <f>'Celková tabulka'!B79</f>
        <v>0</v>
      </c>
      <c r="C80" s="43"/>
      <c r="D80" s="44"/>
      <c r="E80" s="43"/>
      <c r="F80" s="44"/>
      <c r="G80" s="45"/>
    </row>
    <row r="81" spans="1:7" ht="25.5" customHeight="1" thickBot="1">
      <c r="A81" s="5" t="s">
        <v>140</v>
      </c>
      <c r="B81" s="31">
        <f>'Celková tabulka'!B80</f>
        <v>0</v>
      </c>
      <c r="C81" s="43"/>
      <c r="D81" s="44"/>
      <c r="E81" s="43"/>
      <c r="F81" s="44"/>
      <c r="G81" s="45"/>
    </row>
    <row r="82" spans="1:7" ht="25.5" customHeight="1" thickBot="1">
      <c r="A82" s="5" t="s">
        <v>141</v>
      </c>
      <c r="B82" s="31">
        <f>'Celková tabulka'!B81</f>
        <v>0</v>
      </c>
      <c r="C82" s="43"/>
      <c r="D82" s="44"/>
      <c r="E82" s="43"/>
      <c r="F82" s="44"/>
      <c r="G82" s="45"/>
    </row>
    <row r="83" spans="1:7" ht="25.5" customHeight="1" thickBot="1">
      <c r="A83" s="5" t="s">
        <v>142</v>
      </c>
      <c r="B83" s="31">
        <f>'Celková tabulka'!B82</f>
        <v>0</v>
      </c>
      <c r="C83" s="43"/>
      <c r="D83" s="44"/>
      <c r="E83" s="43"/>
      <c r="F83" s="44"/>
      <c r="G83" s="45"/>
    </row>
    <row r="84" spans="1:7" ht="25.5" customHeight="1" thickBot="1">
      <c r="A84" s="5" t="s">
        <v>143</v>
      </c>
      <c r="B84" s="31">
        <f>'Celková tabulka'!B83</f>
        <v>0</v>
      </c>
      <c r="C84" s="43"/>
      <c r="D84" s="44"/>
      <c r="E84" s="43"/>
      <c r="F84" s="44"/>
      <c r="G84" s="45"/>
    </row>
    <row r="85" spans="1:7" ht="25.5" customHeight="1" thickBot="1">
      <c r="A85" s="5" t="s">
        <v>144</v>
      </c>
      <c r="B85" s="31">
        <f>'Celková tabulka'!B84</f>
        <v>0</v>
      </c>
      <c r="C85" s="43"/>
      <c r="D85" s="44"/>
      <c r="E85" s="43"/>
      <c r="F85" s="44"/>
      <c r="G85" s="45"/>
    </row>
    <row r="86" spans="1:7" ht="25.5" customHeight="1" thickBot="1">
      <c r="A86" s="5" t="s">
        <v>145</v>
      </c>
      <c r="B86" s="31">
        <f>'Celková tabulka'!B85</f>
        <v>0</v>
      </c>
      <c r="C86" s="43"/>
      <c r="D86" s="44"/>
      <c r="E86" s="43"/>
      <c r="F86" s="44"/>
      <c r="G86" s="45"/>
    </row>
    <row r="87" spans="1:7" ht="25.5" customHeight="1" thickBot="1">
      <c r="A87" s="5" t="s">
        <v>146</v>
      </c>
      <c r="B87" s="31">
        <f>'Celková tabulka'!B86</f>
        <v>0</v>
      </c>
      <c r="C87" s="43"/>
      <c r="D87" s="44"/>
      <c r="E87" s="43"/>
      <c r="F87" s="44"/>
      <c r="G87" s="45"/>
    </row>
    <row r="88" spans="1:7" ht="25.5" customHeight="1" thickBot="1">
      <c r="A88" s="5" t="s">
        <v>147</v>
      </c>
      <c r="B88" s="31">
        <f>'Celková tabulka'!B87</f>
        <v>0</v>
      </c>
      <c r="C88" s="43"/>
      <c r="D88" s="44"/>
      <c r="E88" s="43"/>
      <c r="F88" s="44"/>
      <c r="G88" s="45"/>
    </row>
    <row r="89" spans="1:7" ht="25.5" customHeight="1" thickBot="1">
      <c r="A89" s="5" t="s">
        <v>148</v>
      </c>
      <c r="B89" s="31">
        <f>'Celková tabulka'!B88</f>
        <v>0</v>
      </c>
      <c r="C89" s="43"/>
      <c r="D89" s="44"/>
      <c r="E89" s="43"/>
      <c r="F89" s="44"/>
      <c r="G89" s="45"/>
    </row>
    <row r="90" spans="1:7" ht="25.5" customHeight="1" thickBot="1">
      <c r="A90" s="5" t="s">
        <v>149</v>
      </c>
      <c r="B90" s="31">
        <f>'Celková tabulka'!B89</f>
        <v>0</v>
      </c>
      <c r="C90" s="43"/>
      <c r="D90" s="44"/>
      <c r="E90" s="43"/>
      <c r="F90" s="44"/>
      <c r="G90" s="45"/>
    </row>
    <row r="91" spans="1:7" ht="25.5" customHeight="1" thickBot="1">
      <c r="A91" s="5" t="s">
        <v>150</v>
      </c>
      <c r="B91" s="31">
        <f>'Celková tabulka'!B90</f>
        <v>0</v>
      </c>
      <c r="C91" s="43"/>
      <c r="D91" s="44"/>
      <c r="E91" s="43"/>
      <c r="F91" s="44"/>
      <c r="G91" s="45"/>
    </row>
    <row r="92" spans="1:7" ht="25.5" customHeight="1" thickBot="1">
      <c r="A92" s="5" t="s">
        <v>151</v>
      </c>
      <c r="B92" s="31">
        <f>'Celková tabulka'!B91</f>
        <v>0</v>
      </c>
      <c r="C92" s="43"/>
      <c r="D92" s="44"/>
      <c r="E92" s="43"/>
      <c r="F92" s="44"/>
      <c r="G92" s="45"/>
    </row>
    <row r="93" spans="1:7" ht="25.5" customHeight="1" thickBot="1">
      <c r="A93" s="5" t="s">
        <v>152</v>
      </c>
      <c r="B93" s="31">
        <f>'Celková tabulka'!B92</f>
        <v>0</v>
      </c>
      <c r="C93" s="43"/>
      <c r="D93" s="44"/>
      <c r="E93" s="43"/>
      <c r="F93" s="44"/>
      <c r="G93" s="45"/>
    </row>
    <row r="94" spans="1:7" ht="25.5" customHeight="1" thickBot="1">
      <c r="A94" s="5" t="s">
        <v>153</v>
      </c>
      <c r="B94" s="31">
        <f>'Celková tabulka'!B93</f>
        <v>0</v>
      </c>
      <c r="C94" s="43"/>
      <c r="D94" s="44"/>
      <c r="E94" s="43"/>
      <c r="F94" s="44"/>
      <c r="G94" s="45"/>
    </row>
    <row r="95" spans="1:7" ht="25.5" customHeight="1" thickBot="1">
      <c r="A95" s="5" t="s">
        <v>154</v>
      </c>
      <c r="B95" s="31">
        <f>'Celková tabulka'!B94</f>
        <v>0</v>
      </c>
      <c r="C95" s="43"/>
      <c r="D95" s="44"/>
      <c r="E95" s="43"/>
      <c r="F95" s="44"/>
      <c r="G95" s="45"/>
    </row>
    <row r="96" spans="1:7" ht="25.5" customHeight="1" thickBot="1">
      <c r="A96" s="5" t="s">
        <v>155</v>
      </c>
      <c r="B96" s="31">
        <f>'Celková tabulka'!B95</f>
        <v>0</v>
      </c>
      <c r="C96" s="43"/>
      <c r="D96" s="44"/>
      <c r="E96" s="43"/>
      <c r="F96" s="44"/>
      <c r="G96" s="45"/>
    </row>
    <row r="97" spans="1:7" ht="25.5" customHeight="1" thickBot="1">
      <c r="A97" s="5" t="s">
        <v>156</v>
      </c>
      <c r="B97" s="31">
        <f>'Celková tabulka'!B96</f>
        <v>0</v>
      </c>
      <c r="C97" s="43"/>
      <c r="D97" s="44"/>
      <c r="E97" s="43"/>
      <c r="F97" s="44"/>
      <c r="G97" s="45"/>
    </row>
    <row r="98" spans="1:7" ht="25.5" customHeight="1" thickBot="1">
      <c r="A98" s="5" t="s">
        <v>157</v>
      </c>
      <c r="B98" s="31">
        <f>'Celková tabulka'!B97</f>
        <v>0</v>
      </c>
      <c r="C98" s="43"/>
      <c r="D98" s="44"/>
      <c r="E98" s="43"/>
      <c r="F98" s="44"/>
      <c r="G98" s="45"/>
    </row>
    <row r="99" spans="1:7" ht="25.5" customHeight="1" thickBot="1">
      <c r="A99" s="5" t="s">
        <v>158</v>
      </c>
      <c r="B99" s="31">
        <f>'Celková tabulka'!B98</f>
        <v>0</v>
      </c>
      <c r="C99" s="43"/>
      <c r="D99" s="44"/>
      <c r="E99" s="43"/>
      <c r="F99" s="44"/>
      <c r="G99" s="45"/>
    </row>
    <row r="100" spans="1:7" ht="25.5" customHeight="1" thickBot="1">
      <c r="A100" s="5" t="s">
        <v>159</v>
      </c>
      <c r="B100" s="31">
        <f>'Celková tabulka'!B99</f>
        <v>0</v>
      </c>
      <c r="C100" s="43"/>
      <c r="D100" s="44"/>
      <c r="E100" s="43"/>
      <c r="F100" s="44"/>
      <c r="G100" s="45"/>
    </row>
    <row r="101" spans="1:7" ht="25.5" customHeight="1" thickBot="1">
      <c r="A101" s="5" t="s">
        <v>160</v>
      </c>
      <c r="B101" s="31">
        <f>'Celková tabulka'!B100</f>
        <v>0</v>
      </c>
      <c r="C101" s="43"/>
      <c r="D101" s="44"/>
      <c r="E101" s="43"/>
      <c r="F101" s="44"/>
      <c r="G101" s="45"/>
    </row>
    <row r="102" spans="1:7" ht="25.5" customHeight="1" thickBot="1">
      <c r="A102" s="5" t="s">
        <v>161</v>
      </c>
      <c r="B102" s="31">
        <f>'Celková tabulka'!B101</f>
        <v>0</v>
      </c>
      <c r="C102" s="43"/>
      <c r="D102" s="44"/>
      <c r="E102" s="43"/>
      <c r="F102" s="44"/>
      <c r="G102" s="45"/>
    </row>
    <row r="103" spans="1:7" ht="25.5" customHeight="1" thickBot="1">
      <c r="A103" s="5" t="s">
        <v>162</v>
      </c>
      <c r="B103" s="31">
        <f>'Celková tabulka'!B102</f>
        <v>0</v>
      </c>
      <c r="C103" s="43"/>
      <c r="D103" s="44"/>
      <c r="E103" s="43"/>
      <c r="F103" s="44"/>
      <c r="G103" s="45"/>
    </row>
    <row r="104" spans="1:7" ht="25.5" customHeight="1" thickBot="1">
      <c r="A104" s="5" t="s">
        <v>163</v>
      </c>
      <c r="B104" s="31">
        <f>'Celková tabulka'!B103</f>
        <v>0</v>
      </c>
      <c r="C104" s="43"/>
      <c r="D104" s="44"/>
      <c r="E104" s="43"/>
      <c r="F104" s="44"/>
      <c r="G104" s="45"/>
    </row>
    <row r="105" spans="1:7" ht="25.5" customHeight="1" thickBot="1">
      <c r="A105" s="5" t="s">
        <v>164</v>
      </c>
      <c r="B105" s="31">
        <f>'Celková tabulka'!B104</f>
        <v>0</v>
      </c>
      <c r="C105" s="43"/>
      <c r="D105" s="44"/>
      <c r="E105" s="43"/>
      <c r="F105" s="44"/>
      <c r="G105" s="45"/>
    </row>
    <row r="106" spans="1:7" ht="25.5" customHeight="1" thickBot="1">
      <c r="A106" s="5" t="s">
        <v>165</v>
      </c>
      <c r="B106" s="31">
        <f>'Celková tabulka'!B105</f>
        <v>0</v>
      </c>
      <c r="C106" s="43"/>
      <c r="D106" s="44"/>
      <c r="E106" s="43"/>
      <c r="F106" s="44"/>
      <c r="G106" s="45"/>
    </row>
  </sheetData>
  <sheetProtection selectLockedCells="1"/>
  <mergeCells count="8">
    <mergeCell ref="A1:G2"/>
    <mergeCell ref="A3:A6"/>
    <mergeCell ref="B3:B6"/>
    <mergeCell ref="C3:F3"/>
    <mergeCell ref="C4:D4"/>
    <mergeCell ref="E4:F4"/>
    <mergeCell ref="C5:D5"/>
    <mergeCell ref="E5:F5"/>
  </mergeCells>
  <printOptions/>
  <pageMargins left="0.17" right="0.16" top="0.35" bottom="0.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2018-11-20T09:17:19Z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